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ОТЧЕТНОСТЬ\ГОДОВЫЕ\ГОД_2023\В Думу\ПРИЛОЖЕНИЯ\"/>
    </mc:Choice>
  </mc:AlternateContent>
  <xr:revisionPtr revIDLastSave="0" documentId="13_ncr:1_{30C7E7F1-5F62-4D8E-AC44-7442CCBD507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2023 год" sheetId="2" r:id="rId1"/>
  </sheets>
  <definedNames>
    <definedName name="_xlnm._FilterDatabase" localSheetId="0" hidden="1">'2023 год'!$A$9:$R$375</definedName>
    <definedName name="_xlnm.Print_Area" localSheetId="0">'2023 год'!$A$1:$N$375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8" i="2" l="1"/>
  <c r="M109" i="2"/>
  <c r="M107" i="2"/>
  <c r="N262" i="2"/>
  <c r="M262" i="2"/>
  <c r="M374" i="2"/>
  <c r="L373" i="2"/>
  <c r="L372" i="2" s="1"/>
  <c r="L371" i="2" s="1"/>
  <c r="K373" i="2"/>
  <c r="K372" i="2" s="1"/>
  <c r="J373" i="2"/>
  <c r="J372" i="2" s="1"/>
  <c r="J371" i="2" s="1"/>
  <c r="I373" i="2"/>
  <c r="M370" i="2"/>
  <c r="M369" i="2"/>
  <c r="L368" i="2"/>
  <c r="L367" i="2" s="1"/>
  <c r="K368" i="2"/>
  <c r="J368" i="2"/>
  <c r="J367" i="2" s="1"/>
  <c r="I368" i="2"/>
  <c r="I367" i="2" s="1"/>
  <c r="M366" i="2"/>
  <c r="L365" i="2"/>
  <c r="K365" i="2"/>
  <c r="J365" i="2"/>
  <c r="I365" i="2"/>
  <c r="M362" i="2"/>
  <c r="M361" i="2"/>
  <c r="L360" i="2"/>
  <c r="K360" i="2"/>
  <c r="J360" i="2"/>
  <c r="J359" i="2" s="1"/>
  <c r="I360" i="2"/>
  <c r="I359" i="2" s="1"/>
  <c r="L359" i="2"/>
  <c r="M358" i="2"/>
  <c r="L357" i="2"/>
  <c r="K357" i="2"/>
  <c r="J357" i="2"/>
  <c r="I357" i="2"/>
  <c r="M356" i="2"/>
  <c r="M355" i="2"/>
  <c r="L354" i="2"/>
  <c r="K354" i="2"/>
  <c r="J354" i="2"/>
  <c r="I354" i="2"/>
  <c r="M352" i="2"/>
  <c r="M351" i="2"/>
  <c r="L350" i="2"/>
  <c r="L349" i="2" s="1"/>
  <c r="K350" i="2"/>
  <c r="K349" i="2" s="1"/>
  <c r="J350" i="2"/>
  <c r="J349" i="2" s="1"/>
  <c r="I350" i="2"/>
  <c r="I349" i="2" s="1"/>
  <c r="M348" i="2"/>
  <c r="M347" i="2"/>
  <c r="L346" i="2"/>
  <c r="L345" i="2" s="1"/>
  <c r="K346" i="2"/>
  <c r="K345" i="2" s="1"/>
  <c r="J346" i="2"/>
  <c r="J345" i="2" s="1"/>
  <c r="I346" i="2"/>
  <c r="I345" i="2" s="1"/>
  <c r="N344" i="2"/>
  <c r="M344" i="2"/>
  <c r="N343" i="2"/>
  <c r="M343" i="2"/>
  <c r="L342" i="2"/>
  <c r="K342" i="2"/>
  <c r="J342" i="2"/>
  <c r="I342" i="2"/>
  <c r="N341" i="2"/>
  <c r="M341" i="2"/>
  <c r="N340" i="2"/>
  <c r="M340" i="2"/>
  <c r="L339" i="2"/>
  <c r="L338" i="2" s="1"/>
  <c r="K339" i="2"/>
  <c r="K338" i="2" s="1"/>
  <c r="J339" i="2"/>
  <c r="J338" i="2" s="1"/>
  <c r="I339" i="2"/>
  <c r="I338" i="2" s="1"/>
  <c r="M337" i="2"/>
  <c r="L336" i="2"/>
  <c r="K336" i="2"/>
  <c r="J336" i="2"/>
  <c r="I336" i="2"/>
  <c r="N334" i="2"/>
  <c r="M334" i="2"/>
  <c r="L333" i="2"/>
  <c r="K333" i="2"/>
  <c r="J333" i="2"/>
  <c r="J332" i="2" s="1"/>
  <c r="I333" i="2"/>
  <c r="I332" i="2" s="1"/>
  <c r="M331" i="2"/>
  <c r="M330" i="2"/>
  <c r="L329" i="2"/>
  <c r="K329" i="2"/>
  <c r="J329" i="2"/>
  <c r="I329" i="2"/>
  <c r="M328" i="2"/>
  <c r="L327" i="2"/>
  <c r="K327" i="2"/>
  <c r="J327" i="2"/>
  <c r="I327" i="2"/>
  <c r="M324" i="2"/>
  <c r="L323" i="2"/>
  <c r="L322" i="2" s="1"/>
  <c r="L321" i="2" s="1"/>
  <c r="K323" i="2"/>
  <c r="J323" i="2"/>
  <c r="J322" i="2" s="1"/>
  <c r="J321" i="2" s="1"/>
  <c r="I323" i="2"/>
  <c r="I322" i="2" s="1"/>
  <c r="I321" i="2" s="1"/>
  <c r="M320" i="2"/>
  <c r="L319" i="2"/>
  <c r="L318" i="2" s="1"/>
  <c r="K319" i="2"/>
  <c r="J319" i="2"/>
  <c r="J318" i="2" s="1"/>
  <c r="I319" i="2"/>
  <c r="I318" i="2" s="1"/>
  <c r="M317" i="2"/>
  <c r="M316" i="2"/>
  <c r="L315" i="2"/>
  <c r="L314" i="2" s="1"/>
  <c r="K315" i="2"/>
  <c r="J315" i="2"/>
  <c r="J314" i="2" s="1"/>
  <c r="I315" i="2"/>
  <c r="I314" i="2" s="1"/>
  <c r="M313" i="2"/>
  <c r="M312" i="2"/>
  <c r="L311" i="2"/>
  <c r="L310" i="2" s="1"/>
  <c r="K311" i="2"/>
  <c r="J311" i="2"/>
  <c r="J310" i="2" s="1"/>
  <c r="I311" i="2"/>
  <c r="I310" i="2" s="1"/>
  <c r="M309" i="2"/>
  <c r="L308" i="2"/>
  <c r="K308" i="2"/>
  <c r="J308" i="2"/>
  <c r="I308" i="2"/>
  <c r="N306" i="2"/>
  <c r="M306" i="2"/>
  <c r="M305" i="2"/>
  <c r="M304" i="2"/>
  <c r="L303" i="2"/>
  <c r="K303" i="2"/>
  <c r="J303" i="2"/>
  <c r="I303" i="2"/>
  <c r="M302" i="2"/>
  <c r="L301" i="2"/>
  <c r="K301" i="2"/>
  <c r="J301" i="2"/>
  <c r="I301" i="2"/>
  <c r="M299" i="2"/>
  <c r="M298" i="2"/>
  <c r="L297" i="2"/>
  <c r="L296" i="2" s="1"/>
  <c r="K297" i="2"/>
  <c r="K296" i="2" s="1"/>
  <c r="J297" i="2"/>
  <c r="J296" i="2" s="1"/>
  <c r="I297" i="2"/>
  <c r="I296" i="2" s="1"/>
  <c r="M295" i="2"/>
  <c r="M294" i="2"/>
  <c r="N293" i="2"/>
  <c r="M293" i="2"/>
  <c r="L292" i="2"/>
  <c r="K292" i="2"/>
  <c r="J292" i="2"/>
  <c r="I292" i="2"/>
  <c r="M291" i="2"/>
  <c r="L290" i="2"/>
  <c r="K290" i="2"/>
  <c r="J290" i="2"/>
  <c r="I290" i="2"/>
  <c r="N288" i="2"/>
  <c r="M288" i="2"/>
  <c r="M287" i="2"/>
  <c r="M286" i="2"/>
  <c r="L285" i="2"/>
  <c r="K285" i="2"/>
  <c r="J285" i="2"/>
  <c r="I285" i="2"/>
  <c r="M284" i="2"/>
  <c r="L283" i="2"/>
  <c r="K283" i="2"/>
  <c r="J283" i="2"/>
  <c r="I283" i="2"/>
  <c r="M281" i="2"/>
  <c r="L280" i="2"/>
  <c r="K280" i="2"/>
  <c r="J280" i="2"/>
  <c r="I280" i="2"/>
  <c r="M279" i="2"/>
  <c r="L278" i="2"/>
  <c r="K278" i="2"/>
  <c r="J278" i="2"/>
  <c r="I278" i="2"/>
  <c r="M276" i="2"/>
  <c r="M275" i="2"/>
  <c r="M274" i="2"/>
  <c r="L273" i="2"/>
  <c r="L272" i="2" s="1"/>
  <c r="K273" i="2"/>
  <c r="J273" i="2"/>
  <c r="J272" i="2" s="1"/>
  <c r="I273" i="2"/>
  <c r="I272" i="2" s="1"/>
  <c r="M271" i="2"/>
  <c r="L270" i="2"/>
  <c r="K270" i="2"/>
  <c r="J270" i="2"/>
  <c r="I270" i="2"/>
  <c r="N267" i="2"/>
  <c r="M267" i="2"/>
  <c r="L266" i="2"/>
  <c r="L265" i="2" s="1"/>
  <c r="K266" i="2"/>
  <c r="K265" i="2" s="1"/>
  <c r="J266" i="2"/>
  <c r="J265" i="2" s="1"/>
  <c r="J264" i="2" s="1"/>
  <c r="I266" i="2"/>
  <c r="I265" i="2" s="1"/>
  <c r="I264" i="2" s="1"/>
  <c r="N263" i="2"/>
  <c r="M263" i="2"/>
  <c r="L261" i="2"/>
  <c r="L260" i="2" s="1"/>
  <c r="K261" i="2"/>
  <c r="K260" i="2" s="1"/>
  <c r="J261" i="2"/>
  <c r="J260" i="2" s="1"/>
  <c r="I261" i="2"/>
  <c r="I260" i="2" s="1"/>
  <c r="N259" i="2"/>
  <c r="M259" i="2"/>
  <c r="L258" i="2"/>
  <c r="K258" i="2"/>
  <c r="J258" i="2"/>
  <c r="I258" i="2"/>
  <c r="N256" i="2"/>
  <c r="M256" i="2"/>
  <c r="L255" i="2"/>
  <c r="K255" i="2"/>
  <c r="J255" i="2"/>
  <c r="I255" i="2"/>
  <c r="N254" i="2"/>
  <c r="M254" i="2"/>
  <c r="L253" i="2"/>
  <c r="K253" i="2"/>
  <c r="J253" i="2"/>
  <c r="I253" i="2"/>
  <c r="N252" i="2"/>
  <c r="M252" i="2"/>
  <c r="M251" i="2"/>
  <c r="L250" i="2"/>
  <c r="L249" i="2" s="1"/>
  <c r="L248" i="2" s="1"/>
  <c r="K250" i="2"/>
  <c r="K249" i="2" s="1"/>
  <c r="J250" i="2"/>
  <c r="J249" i="2" s="1"/>
  <c r="J248" i="2" s="1"/>
  <c r="I250" i="2"/>
  <c r="M247" i="2"/>
  <c r="L246" i="2"/>
  <c r="L245" i="2" s="1"/>
  <c r="K246" i="2"/>
  <c r="K245" i="2" s="1"/>
  <c r="J246" i="2"/>
  <c r="J245" i="2" s="1"/>
  <c r="I246" i="2"/>
  <c r="M244" i="2"/>
  <c r="M243" i="2"/>
  <c r="M242" i="2"/>
  <c r="L241" i="2"/>
  <c r="L240" i="2" s="1"/>
  <c r="K241" i="2"/>
  <c r="J241" i="2"/>
  <c r="J240" i="2" s="1"/>
  <c r="I241" i="2"/>
  <c r="I240" i="2" s="1"/>
  <c r="M239" i="2"/>
  <c r="M238" i="2"/>
  <c r="L237" i="2"/>
  <c r="K237" i="2"/>
  <c r="K236" i="2" s="1"/>
  <c r="J237" i="2"/>
  <c r="J236" i="2" s="1"/>
  <c r="I237" i="2"/>
  <c r="I236" i="2" s="1"/>
  <c r="M235" i="2"/>
  <c r="M234" i="2"/>
  <c r="L233" i="2"/>
  <c r="L232" i="2" s="1"/>
  <c r="K233" i="2"/>
  <c r="K232" i="2" s="1"/>
  <c r="J233" i="2"/>
  <c r="J232" i="2" s="1"/>
  <c r="I233" i="2"/>
  <c r="I232" i="2" s="1"/>
  <c r="M231" i="2"/>
  <c r="L230" i="2"/>
  <c r="K230" i="2"/>
  <c r="J230" i="2"/>
  <c r="I230" i="2"/>
  <c r="M227" i="2"/>
  <c r="M226" i="2"/>
  <c r="L225" i="2"/>
  <c r="K225" i="2"/>
  <c r="J225" i="2"/>
  <c r="I225" i="2"/>
  <c r="M224" i="2"/>
  <c r="L223" i="2"/>
  <c r="K223" i="2"/>
  <c r="J223" i="2"/>
  <c r="I223" i="2"/>
  <c r="M221" i="2"/>
  <c r="L220" i="2"/>
  <c r="K220" i="2"/>
  <c r="J220" i="2"/>
  <c r="I220" i="2"/>
  <c r="M217" i="2"/>
  <c r="M216" i="2"/>
  <c r="M215" i="2"/>
  <c r="L214" i="2"/>
  <c r="L213" i="2" s="1"/>
  <c r="L212" i="2" s="1"/>
  <c r="L211" i="2" s="1"/>
  <c r="K214" i="2"/>
  <c r="J214" i="2"/>
  <c r="J213" i="2" s="1"/>
  <c r="J212" i="2" s="1"/>
  <c r="J211" i="2" s="1"/>
  <c r="I214" i="2"/>
  <c r="I213" i="2" s="1"/>
  <c r="I212" i="2" s="1"/>
  <c r="I211" i="2" s="1"/>
  <c r="M210" i="2"/>
  <c r="L209" i="2"/>
  <c r="L208" i="2" s="1"/>
  <c r="L207" i="2" s="1"/>
  <c r="K209" i="2"/>
  <c r="J209" i="2"/>
  <c r="J208" i="2" s="1"/>
  <c r="J207" i="2" s="1"/>
  <c r="I209" i="2"/>
  <c r="I208" i="2" s="1"/>
  <c r="I207" i="2" s="1"/>
  <c r="M206" i="2"/>
  <c r="L205" i="2"/>
  <c r="L204" i="2" s="1"/>
  <c r="L203" i="2" s="1"/>
  <c r="K205" i="2"/>
  <c r="J205" i="2"/>
  <c r="J204" i="2" s="1"/>
  <c r="J203" i="2" s="1"/>
  <c r="I205" i="2"/>
  <c r="I204" i="2" s="1"/>
  <c r="I203" i="2" s="1"/>
  <c r="M202" i="2"/>
  <c r="L201" i="2"/>
  <c r="L200" i="2" s="1"/>
  <c r="L199" i="2" s="1"/>
  <c r="K201" i="2"/>
  <c r="J201" i="2"/>
  <c r="J200" i="2" s="1"/>
  <c r="J199" i="2" s="1"/>
  <c r="I201" i="2"/>
  <c r="I200" i="2" s="1"/>
  <c r="I199" i="2" s="1"/>
  <c r="M198" i="2"/>
  <c r="L197" i="2"/>
  <c r="K197" i="2"/>
  <c r="J197" i="2"/>
  <c r="I197" i="2"/>
  <c r="M196" i="2"/>
  <c r="L195" i="2"/>
  <c r="K195" i="2"/>
  <c r="J195" i="2"/>
  <c r="I195" i="2"/>
  <c r="N193" i="2"/>
  <c r="M193" i="2"/>
  <c r="L192" i="2"/>
  <c r="K192" i="2"/>
  <c r="J192" i="2"/>
  <c r="I192" i="2"/>
  <c r="M190" i="2"/>
  <c r="M189" i="2"/>
  <c r="M188" i="2"/>
  <c r="L187" i="2"/>
  <c r="L186" i="2" s="1"/>
  <c r="K187" i="2"/>
  <c r="K186" i="2" s="1"/>
  <c r="J187" i="2"/>
  <c r="J186" i="2" s="1"/>
  <c r="I187" i="2"/>
  <c r="I186" i="2" s="1"/>
  <c r="N185" i="2"/>
  <c r="M185" i="2"/>
  <c r="L184" i="2"/>
  <c r="L183" i="2" s="1"/>
  <c r="K184" i="2"/>
  <c r="K183" i="2" s="1"/>
  <c r="J184" i="2"/>
  <c r="J183" i="2" s="1"/>
  <c r="I184" i="2"/>
  <c r="I183" i="2" s="1"/>
  <c r="N182" i="2"/>
  <c r="M182" i="2"/>
  <c r="L181" i="2"/>
  <c r="K181" i="2"/>
  <c r="J181" i="2"/>
  <c r="J180" i="2" s="1"/>
  <c r="I181" i="2"/>
  <c r="I180" i="2" s="1"/>
  <c r="M179" i="2"/>
  <c r="M178" i="2"/>
  <c r="L177" i="2"/>
  <c r="L176" i="2" s="1"/>
  <c r="K177" i="2"/>
  <c r="K176" i="2" s="1"/>
  <c r="J177" i="2"/>
  <c r="J176" i="2" s="1"/>
  <c r="I177" i="2"/>
  <c r="I176" i="2" s="1"/>
  <c r="M175" i="2"/>
  <c r="M174" i="2"/>
  <c r="L173" i="2"/>
  <c r="L172" i="2" s="1"/>
  <c r="K173" i="2"/>
  <c r="K172" i="2" s="1"/>
  <c r="J173" i="2"/>
  <c r="J172" i="2" s="1"/>
  <c r="I173" i="2"/>
  <c r="I172" i="2" s="1"/>
  <c r="N171" i="2"/>
  <c r="M171" i="2"/>
  <c r="N170" i="2"/>
  <c r="M170" i="2"/>
  <c r="L169" i="2"/>
  <c r="K169" i="2"/>
  <c r="J169" i="2"/>
  <c r="J168" i="2" s="1"/>
  <c r="I169" i="2"/>
  <c r="I168" i="2" s="1"/>
  <c r="M167" i="2"/>
  <c r="L166" i="2"/>
  <c r="K166" i="2"/>
  <c r="J166" i="2"/>
  <c r="I166" i="2"/>
  <c r="N164" i="2"/>
  <c r="M164" i="2"/>
  <c r="N163" i="2"/>
  <c r="M163" i="2"/>
  <c r="L162" i="2"/>
  <c r="K162" i="2"/>
  <c r="J162" i="2"/>
  <c r="J161" i="2" s="1"/>
  <c r="I162" i="2"/>
  <c r="I161" i="2" s="1"/>
  <c r="N160" i="2"/>
  <c r="M160" i="2"/>
  <c r="L159" i="2"/>
  <c r="L158" i="2" s="1"/>
  <c r="K159" i="2"/>
  <c r="K158" i="2" s="1"/>
  <c r="J159" i="2"/>
  <c r="J158" i="2" s="1"/>
  <c r="I159" i="2"/>
  <c r="I158" i="2" s="1"/>
  <c r="N157" i="2"/>
  <c r="M157" i="2"/>
  <c r="L156" i="2"/>
  <c r="K156" i="2"/>
  <c r="J156" i="2"/>
  <c r="I156" i="2"/>
  <c r="M155" i="2"/>
  <c r="M154" i="2"/>
  <c r="M153" i="2"/>
  <c r="M152" i="2"/>
  <c r="N151" i="2"/>
  <c r="M151" i="2"/>
  <c r="M150" i="2"/>
  <c r="L149" i="2"/>
  <c r="K149" i="2"/>
  <c r="J149" i="2"/>
  <c r="I149" i="2"/>
  <c r="M148" i="2"/>
  <c r="M147" i="2"/>
  <c r="L146" i="2"/>
  <c r="K146" i="2"/>
  <c r="J146" i="2"/>
  <c r="I146" i="2"/>
  <c r="N144" i="2"/>
  <c r="M144" i="2"/>
  <c r="L143" i="2"/>
  <c r="K143" i="2"/>
  <c r="J143" i="2"/>
  <c r="I143" i="2"/>
  <c r="M142" i="2"/>
  <c r="L141" i="2"/>
  <c r="K141" i="2"/>
  <c r="J141" i="2"/>
  <c r="I141" i="2"/>
  <c r="M139" i="2"/>
  <c r="L138" i="2"/>
  <c r="K138" i="2"/>
  <c r="J138" i="2"/>
  <c r="I138" i="2"/>
  <c r="L137" i="2"/>
  <c r="K137" i="2"/>
  <c r="J137" i="2"/>
  <c r="I137" i="2"/>
  <c r="M136" i="2"/>
  <c r="L135" i="2"/>
  <c r="K135" i="2"/>
  <c r="J135" i="2"/>
  <c r="I135" i="2"/>
  <c r="N134" i="2"/>
  <c r="M134" i="2"/>
  <c r="N133" i="2"/>
  <c r="M133" i="2"/>
  <c r="N132" i="2"/>
  <c r="M132" i="2"/>
  <c r="L131" i="2"/>
  <c r="L129" i="2" s="1"/>
  <c r="K131" i="2"/>
  <c r="J131" i="2"/>
  <c r="I131" i="2"/>
  <c r="I129" i="2" s="1"/>
  <c r="N130" i="2"/>
  <c r="M130" i="2"/>
  <c r="N128" i="2"/>
  <c r="M128" i="2"/>
  <c r="L127" i="2"/>
  <c r="L126" i="2" s="1"/>
  <c r="K127" i="2"/>
  <c r="J127" i="2"/>
  <c r="J126" i="2" s="1"/>
  <c r="I127" i="2"/>
  <c r="I126" i="2" s="1"/>
  <c r="M124" i="2"/>
  <c r="L123" i="2"/>
  <c r="L122" i="2" s="1"/>
  <c r="L121" i="2" s="1"/>
  <c r="K123" i="2"/>
  <c r="K122" i="2" s="1"/>
  <c r="K121" i="2" s="1"/>
  <c r="J123" i="2"/>
  <c r="J122" i="2" s="1"/>
  <c r="J121" i="2" s="1"/>
  <c r="I123" i="2"/>
  <c r="I122" i="2" s="1"/>
  <c r="M120" i="2"/>
  <c r="L119" i="2"/>
  <c r="L118" i="2" s="1"/>
  <c r="K119" i="2"/>
  <c r="K118" i="2" s="1"/>
  <c r="J119" i="2"/>
  <c r="J118" i="2" s="1"/>
  <c r="I119" i="2"/>
  <c r="I118" i="2" s="1"/>
  <c r="N117" i="2"/>
  <c r="M117" i="2"/>
  <c r="N116" i="2"/>
  <c r="M116" i="2"/>
  <c r="L115" i="2"/>
  <c r="K115" i="2"/>
  <c r="J115" i="2"/>
  <c r="J114" i="2" s="1"/>
  <c r="I115" i="2"/>
  <c r="I114" i="2" s="1"/>
  <c r="M113" i="2"/>
  <c r="M112" i="2"/>
  <c r="L111" i="2"/>
  <c r="K111" i="2"/>
  <c r="J111" i="2"/>
  <c r="I111" i="2"/>
  <c r="M110" i="2"/>
  <c r="N107" i="2"/>
  <c r="L106" i="2"/>
  <c r="K106" i="2"/>
  <c r="J106" i="2"/>
  <c r="I106" i="2"/>
  <c r="M105" i="2"/>
  <c r="M104" i="2"/>
  <c r="L103" i="2"/>
  <c r="K103" i="2"/>
  <c r="J103" i="2"/>
  <c r="I103" i="2"/>
  <c r="M102" i="2"/>
  <c r="L101" i="2"/>
  <c r="K101" i="2"/>
  <c r="J101" i="2"/>
  <c r="I101" i="2"/>
  <c r="M100" i="2"/>
  <c r="M99" i="2"/>
  <c r="L98" i="2"/>
  <c r="K98" i="2"/>
  <c r="J98" i="2"/>
  <c r="I98" i="2"/>
  <c r="N96" i="2"/>
  <c r="M96" i="2"/>
  <c r="L95" i="2"/>
  <c r="K95" i="2"/>
  <c r="J95" i="2"/>
  <c r="I95" i="2"/>
  <c r="M94" i="2"/>
  <c r="L93" i="2"/>
  <c r="K93" i="2"/>
  <c r="J93" i="2"/>
  <c r="I93" i="2"/>
  <c r="M92" i="2"/>
  <c r="N91" i="2"/>
  <c r="M91" i="2"/>
  <c r="L90" i="2"/>
  <c r="K90" i="2"/>
  <c r="J90" i="2"/>
  <c r="I90" i="2"/>
  <c r="M88" i="2"/>
  <c r="M87" i="2"/>
  <c r="L86" i="2"/>
  <c r="K86" i="2"/>
  <c r="J86" i="2"/>
  <c r="I86" i="2"/>
  <c r="N85" i="2"/>
  <c r="M85" i="2"/>
  <c r="L84" i="2"/>
  <c r="K84" i="2"/>
  <c r="J84" i="2"/>
  <c r="I84" i="2"/>
  <c r="N81" i="2"/>
  <c r="M81" i="2"/>
  <c r="N80" i="2"/>
  <c r="M80" i="2"/>
  <c r="L79" i="2"/>
  <c r="K79" i="2"/>
  <c r="K78" i="2" s="1"/>
  <c r="J79" i="2"/>
  <c r="J78" i="2" s="1"/>
  <c r="I79" i="2"/>
  <c r="I78" i="2" s="1"/>
  <c r="N77" i="2"/>
  <c r="M77" i="2"/>
  <c r="N76" i="2"/>
  <c r="M76" i="2"/>
  <c r="L75" i="2"/>
  <c r="K75" i="2"/>
  <c r="K74" i="2" s="1"/>
  <c r="J75" i="2"/>
  <c r="J74" i="2" s="1"/>
  <c r="I75" i="2"/>
  <c r="I74" i="2" s="1"/>
  <c r="N73" i="2"/>
  <c r="M73" i="2"/>
  <c r="M72" i="2"/>
  <c r="L71" i="2"/>
  <c r="K71" i="2"/>
  <c r="J71" i="2"/>
  <c r="I71" i="2"/>
  <c r="M69" i="2"/>
  <c r="M68" i="2"/>
  <c r="M67" i="2"/>
  <c r="M66" i="2"/>
  <c r="M65" i="2"/>
  <c r="L64" i="2"/>
  <c r="K64" i="2"/>
  <c r="J64" i="2"/>
  <c r="I64" i="2"/>
  <c r="M63" i="2"/>
  <c r="L62" i="2"/>
  <c r="K62" i="2"/>
  <c r="J62" i="2"/>
  <c r="I62" i="2"/>
  <c r="N60" i="2"/>
  <c r="M60" i="2"/>
  <c r="L59" i="2"/>
  <c r="L58" i="2" s="1"/>
  <c r="K59" i="2"/>
  <c r="J59" i="2"/>
  <c r="J58" i="2" s="1"/>
  <c r="I59" i="2"/>
  <c r="I58" i="2" s="1"/>
  <c r="M57" i="2"/>
  <c r="M56" i="2"/>
  <c r="M55" i="2"/>
  <c r="L54" i="2"/>
  <c r="L53" i="2" s="1"/>
  <c r="K54" i="2"/>
  <c r="K53" i="2" s="1"/>
  <c r="J54" i="2"/>
  <c r="J53" i="2" s="1"/>
  <c r="I54" i="2"/>
  <c r="M52" i="2"/>
  <c r="M51" i="2"/>
  <c r="M50" i="2"/>
  <c r="L49" i="2"/>
  <c r="L48" i="2" s="1"/>
  <c r="K49" i="2"/>
  <c r="K48" i="2" s="1"/>
  <c r="J49" i="2"/>
  <c r="J48" i="2" s="1"/>
  <c r="I49" i="2"/>
  <c r="I48" i="2" s="1"/>
  <c r="M47" i="2"/>
  <c r="M46" i="2"/>
  <c r="L45" i="2"/>
  <c r="K45" i="2"/>
  <c r="J45" i="2"/>
  <c r="I45" i="2"/>
  <c r="M44" i="2"/>
  <c r="L43" i="2"/>
  <c r="K43" i="2"/>
  <c r="J43" i="2"/>
  <c r="I43" i="2"/>
  <c r="N41" i="2"/>
  <c r="M41" i="2"/>
  <c r="L40" i="2"/>
  <c r="K40" i="2"/>
  <c r="K39" i="2" s="1"/>
  <c r="J40" i="2"/>
  <c r="J39" i="2" s="1"/>
  <c r="I40" i="2"/>
  <c r="I39" i="2" s="1"/>
  <c r="M38" i="2"/>
  <c r="M37" i="2"/>
  <c r="L36" i="2"/>
  <c r="K36" i="2"/>
  <c r="J36" i="2"/>
  <c r="I36" i="2"/>
  <c r="N35" i="2"/>
  <c r="M35" i="2"/>
  <c r="L34" i="2"/>
  <c r="L33" i="2" s="1"/>
  <c r="K34" i="2"/>
  <c r="K33" i="2" s="1"/>
  <c r="J34" i="2"/>
  <c r="J33" i="2" s="1"/>
  <c r="I34" i="2"/>
  <c r="I33" i="2" s="1"/>
  <c r="M31" i="2"/>
  <c r="L30" i="2"/>
  <c r="L29" i="2" s="1"/>
  <c r="L28" i="2" s="1"/>
  <c r="K30" i="2"/>
  <c r="J30" i="2"/>
  <c r="J29" i="2" s="1"/>
  <c r="J28" i="2" s="1"/>
  <c r="I30" i="2"/>
  <c r="I29" i="2" s="1"/>
  <c r="I28" i="2" s="1"/>
  <c r="N27" i="2"/>
  <c r="M27" i="2"/>
  <c r="L26" i="2"/>
  <c r="L25" i="2" s="1"/>
  <c r="K26" i="2"/>
  <c r="K25" i="2" s="1"/>
  <c r="J26" i="2"/>
  <c r="J25" i="2" s="1"/>
  <c r="J24" i="2" s="1"/>
  <c r="I26" i="2"/>
  <c r="I25" i="2" s="1"/>
  <c r="I24" i="2" s="1"/>
  <c r="M23" i="2"/>
  <c r="M22" i="2"/>
  <c r="M21" i="2"/>
  <c r="L20" i="2"/>
  <c r="L19" i="2" s="1"/>
  <c r="K20" i="2"/>
  <c r="K19" i="2" s="1"/>
  <c r="J20" i="2"/>
  <c r="J19" i="2" s="1"/>
  <c r="I20" i="2"/>
  <c r="I19" i="2" s="1"/>
  <c r="M18" i="2"/>
  <c r="M17" i="2"/>
  <c r="L16" i="2"/>
  <c r="K16" i="2"/>
  <c r="J16" i="2"/>
  <c r="I16" i="2"/>
  <c r="M14" i="2"/>
  <c r="L13" i="2"/>
  <c r="L12" i="2" s="1"/>
  <c r="L11" i="2" s="1"/>
  <c r="K13" i="2"/>
  <c r="K12" i="2" s="1"/>
  <c r="J13" i="2"/>
  <c r="J12" i="2" s="1"/>
  <c r="J11" i="2" s="1"/>
  <c r="I13" i="2"/>
  <c r="I12" i="2" s="1"/>
  <c r="I11" i="2" s="1"/>
  <c r="M54" i="2" l="1"/>
  <c r="M255" i="2"/>
  <c r="M258" i="2"/>
  <c r="I42" i="2"/>
  <c r="L42" i="2"/>
  <c r="J70" i="2"/>
  <c r="N156" i="2"/>
  <c r="I140" i="2"/>
  <c r="I125" i="2" s="1"/>
  <c r="K194" i="2"/>
  <c r="K191" i="2" s="1"/>
  <c r="N58" i="2"/>
  <c r="N292" i="2"/>
  <c r="J364" i="2"/>
  <c r="J363" i="2" s="1"/>
  <c r="K222" i="2"/>
  <c r="K219" i="2" s="1"/>
  <c r="L277" i="2"/>
  <c r="I289" i="2"/>
  <c r="J300" i="2"/>
  <c r="J61" i="2"/>
  <c r="M186" i="2"/>
  <c r="K89" i="2"/>
  <c r="M230" i="2"/>
  <c r="J229" i="2"/>
  <c r="K335" i="2"/>
  <c r="M176" i="2"/>
  <c r="I300" i="2"/>
  <c r="J83" i="2"/>
  <c r="J82" i="2" s="1"/>
  <c r="L83" i="2"/>
  <c r="L82" i="2" s="1"/>
  <c r="M220" i="2"/>
  <c r="N253" i="2"/>
  <c r="J257" i="2"/>
  <c r="J228" i="2" s="1"/>
  <c r="L289" i="2"/>
  <c r="K289" i="2"/>
  <c r="M289" i="2" s="1"/>
  <c r="I83" i="2"/>
  <c r="I82" i="2" s="1"/>
  <c r="M86" i="2"/>
  <c r="M93" i="2"/>
  <c r="J222" i="2"/>
  <c r="J219" i="2" s="1"/>
  <c r="J218" i="2" s="1"/>
  <c r="J277" i="2"/>
  <c r="L307" i="2"/>
  <c r="M338" i="2"/>
  <c r="J194" i="2"/>
  <c r="J191" i="2" s="1"/>
  <c r="J282" i="2"/>
  <c r="J145" i="2"/>
  <c r="J165" i="2"/>
  <c r="I269" i="2"/>
  <c r="M336" i="2"/>
  <c r="L335" i="2"/>
  <c r="J353" i="2"/>
  <c r="M12" i="2"/>
  <c r="M11" i="2" s="1"/>
  <c r="M45" i="2"/>
  <c r="I70" i="2"/>
  <c r="M118" i="2"/>
  <c r="N131" i="2"/>
  <c r="M138" i="2"/>
  <c r="M143" i="2"/>
  <c r="L194" i="2"/>
  <c r="L191" i="2" s="1"/>
  <c r="L222" i="2"/>
  <c r="L219" i="2" s="1"/>
  <c r="L218" i="2" s="1"/>
  <c r="I277" i="2"/>
  <c r="I307" i="2"/>
  <c r="M342" i="2"/>
  <c r="M349" i="2"/>
  <c r="M177" i="2"/>
  <c r="N192" i="2"/>
  <c r="L269" i="2"/>
  <c r="I282" i="2"/>
  <c r="J326" i="2"/>
  <c r="J325" i="2" s="1"/>
  <c r="I326" i="2"/>
  <c r="I325" i="2" s="1"/>
  <c r="L364" i="2"/>
  <c r="L363" i="2" s="1"/>
  <c r="J97" i="2"/>
  <c r="J42" i="2"/>
  <c r="J32" i="2" s="1"/>
  <c r="M103" i="2"/>
  <c r="M111" i="2"/>
  <c r="M119" i="2"/>
  <c r="M131" i="2"/>
  <c r="M166" i="2"/>
  <c r="I165" i="2"/>
  <c r="M214" i="2"/>
  <c r="M253" i="2"/>
  <c r="N255" i="2"/>
  <c r="M273" i="2"/>
  <c r="M285" i="2"/>
  <c r="M303" i="2"/>
  <c r="L326" i="2"/>
  <c r="J15" i="2"/>
  <c r="I194" i="2"/>
  <c r="I191" i="2" s="1"/>
  <c r="J269" i="2"/>
  <c r="I353" i="2"/>
  <c r="L353" i="2"/>
  <c r="M13" i="2"/>
  <c r="M36" i="2"/>
  <c r="I53" i="2"/>
  <c r="M53" i="2" s="1"/>
  <c r="M64" i="2"/>
  <c r="L89" i="2"/>
  <c r="M95" i="2"/>
  <c r="M106" i="2"/>
  <c r="N127" i="2"/>
  <c r="J129" i="2"/>
  <c r="N129" i="2" s="1"/>
  <c r="M135" i="2"/>
  <c r="L140" i="2"/>
  <c r="L125" i="2" s="1"/>
  <c r="M156" i="2"/>
  <c r="M173" i="2"/>
  <c r="N183" i="2"/>
  <c r="M197" i="2"/>
  <c r="M225" i="2"/>
  <c r="M236" i="2"/>
  <c r="I257" i="2"/>
  <c r="N261" i="2"/>
  <c r="N285" i="2"/>
  <c r="M292" i="2"/>
  <c r="M296" i="2"/>
  <c r="L300" i="2"/>
  <c r="J307" i="2"/>
  <c r="M311" i="2"/>
  <c r="M315" i="2"/>
  <c r="M319" i="2"/>
  <c r="M323" i="2"/>
  <c r="M333" i="2"/>
  <c r="M365" i="2"/>
  <c r="M373" i="2"/>
  <c r="M172" i="2"/>
  <c r="K213" i="2"/>
  <c r="K212" i="2" s="1"/>
  <c r="I61" i="2"/>
  <c r="I222" i="2"/>
  <c r="I219" i="2" s="1"/>
  <c r="I218" i="2" s="1"/>
  <c r="I229" i="2"/>
  <c r="L282" i="2"/>
  <c r="J89" i="2"/>
  <c r="N95" i="2"/>
  <c r="M101" i="2"/>
  <c r="N106" i="2"/>
  <c r="M137" i="2"/>
  <c r="J140" i="2"/>
  <c r="M146" i="2"/>
  <c r="I145" i="2"/>
  <c r="M183" i="2"/>
  <c r="M187" i="2"/>
  <c r="M246" i="2"/>
  <c r="M250" i="2"/>
  <c r="N258" i="2"/>
  <c r="J289" i="2"/>
  <c r="M301" i="2"/>
  <c r="N303" i="2"/>
  <c r="N338" i="2"/>
  <c r="N342" i="2"/>
  <c r="M357" i="2"/>
  <c r="I121" i="2"/>
  <c r="M121" i="2" s="1"/>
  <c r="M122" i="2"/>
  <c r="N25" i="2"/>
  <c r="L24" i="2"/>
  <c r="N24" i="2" s="1"/>
  <c r="M33" i="2"/>
  <c r="M43" i="2"/>
  <c r="K42" i="2"/>
  <c r="M59" i="2"/>
  <c r="K58" i="2"/>
  <c r="M58" i="2" s="1"/>
  <c r="M71" i="2"/>
  <c r="K70" i="2"/>
  <c r="M115" i="2"/>
  <c r="K114" i="2"/>
  <c r="N181" i="2"/>
  <c r="L180" i="2"/>
  <c r="N180" i="2" s="1"/>
  <c r="I335" i="2"/>
  <c r="M345" i="2"/>
  <c r="K367" i="2"/>
  <c r="M368" i="2"/>
  <c r="M25" i="2"/>
  <c r="K24" i="2"/>
  <c r="M24" i="2" s="1"/>
  <c r="N40" i="2"/>
  <c r="L39" i="2"/>
  <c r="N39" i="2" s="1"/>
  <c r="N75" i="2"/>
  <c r="L74" i="2"/>
  <c r="N74" i="2" s="1"/>
  <c r="N79" i="2"/>
  <c r="L78" i="2"/>
  <c r="N78" i="2" s="1"/>
  <c r="N169" i="2"/>
  <c r="L168" i="2"/>
  <c r="M181" i="2"/>
  <c r="K180" i="2"/>
  <c r="M180" i="2" s="1"/>
  <c r="K248" i="2"/>
  <c r="N260" i="2"/>
  <c r="L257" i="2"/>
  <c r="M270" i="2"/>
  <c r="K277" i="2"/>
  <c r="M278" i="2"/>
  <c r="N126" i="2"/>
  <c r="M127" i="2"/>
  <c r="K126" i="2"/>
  <c r="M141" i="2"/>
  <c r="K140" i="2"/>
  <c r="N149" i="2"/>
  <c r="L145" i="2"/>
  <c r="L161" i="2"/>
  <c r="N161" i="2" s="1"/>
  <c r="N162" i="2"/>
  <c r="M169" i="2"/>
  <c r="K168" i="2"/>
  <c r="M192" i="2"/>
  <c r="K240" i="2"/>
  <c r="M240" i="2" s="1"/>
  <c r="M241" i="2"/>
  <c r="N265" i="2"/>
  <c r="L264" i="2"/>
  <c r="N264" i="2" s="1"/>
  <c r="M308" i="2"/>
  <c r="M30" i="2"/>
  <c r="K29" i="2"/>
  <c r="N33" i="2"/>
  <c r="N71" i="2"/>
  <c r="M84" i="2"/>
  <c r="K83" i="2"/>
  <c r="N115" i="2"/>
  <c r="L114" i="2"/>
  <c r="N114" i="2" s="1"/>
  <c r="M162" i="2"/>
  <c r="K161" i="2"/>
  <c r="M161" i="2" s="1"/>
  <c r="M201" i="2"/>
  <c r="K200" i="2"/>
  <c r="M205" i="2"/>
  <c r="K204" i="2"/>
  <c r="M209" i="2"/>
  <c r="K208" i="2"/>
  <c r="L236" i="2"/>
  <c r="K326" i="2"/>
  <c r="M327" i="2"/>
  <c r="N333" i="2"/>
  <c r="L332" i="2"/>
  <c r="K359" i="2"/>
  <c r="M360" i="2"/>
  <c r="K371" i="2"/>
  <c r="M40" i="2"/>
  <c r="M49" i="2"/>
  <c r="M75" i="2"/>
  <c r="M79" i="2"/>
  <c r="M123" i="2"/>
  <c r="N159" i="2"/>
  <c r="M233" i="2"/>
  <c r="M329" i="2"/>
  <c r="M346" i="2"/>
  <c r="M20" i="2"/>
  <c r="N34" i="2"/>
  <c r="M48" i="2"/>
  <c r="M62" i="2"/>
  <c r="N84" i="2"/>
  <c r="N90" i="2"/>
  <c r="I97" i="2"/>
  <c r="M98" i="2"/>
  <c r="M149" i="2"/>
  <c r="M159" i="2"/>
  <c r="N266" i="2"/>
  <c r="M297" i="2"/>
  <c r="K11" i="2"/>
  <c r="I15" i="2"/>
  <c r="M16" i="2"/>
  <c r="M19" i="2"/>
  <c r="N26" i="2"/>
  <c r="M34" i="2"/>
  <c r="M39" i="2"/>
  <c r="N59" i="2"/>
  <c r="K61" i="2"/>
  <c r="L61" i="2"/>
  <c r="M74" i="2"/>
  <c r="M78" i="2"/>
  <c r="I89" i="2"/>
  <c r="M90" i="2"/>
  <c r="N143" i="2"/>
  <c r="N158" i="2"/>
  <c r="N184" i="2"/>
  <c r="M232" i="2"/>
  <c r="M237" i="2"/>
  <c r="M260" i="2"/>
  <c r="M280" i="2"/>
  <c r="M283" i="2"/>
  <c r="J335" i="2"/>
  <c r="K15" i="2"/>
  <c r="L15" i="2"/>
  <c r="M26" i="2"/>
  <c r="K129" i="2"/>
  <c r="M129" i="2" s="1"/>
  <c r="K145" i="2"/>
  <c r="M158" i="2"/>
  <c r="M184" i="2"/>
  <c r="M195" i="2"/>
  <c r="M223" i="2"/>
  <c r="M265" i="2"/>
  <c r="K282" i="2"/>
  <c r="N339" i="2"/>
  <c r="M350" i="2"/>
  <c r="M354" i="2"/>
  <c r="I245" i="2"/>
  <c r="M245" i="2" s="1"/>
  <c r="I249" i="2"/>
  <c r="I248" i="2" s="1"/>
  <c r="K272" i="2"/>
  <c r="M272" i="2" s="1"/>
  <c r="K310" i="2"/>
  <c r="M310" i="2" s="1"/>
  <c r="K314" i="2"/>
  <c r="M314" i="2" s="1"/>
  <c r="K318" i="2"/>
  <c r="M318" i="2" s="1"/>
  <c r="K322" i="2"/>
  <c r="I364" i="2"/>
  <c r="I372" i="2"/>
  <c r="I371" i="2" s="1"/>
  <c r="M261" i="2"/>
  <c r="M266" i="2"/>
  <c r="M290" i="2"/>
  <c r="M339" i="2"/>
  <c r="K257" i="2"/>
  <c r="K264" i="2"/>
  <c r="M264" i="2" s="1"/>
  <c r="K300" i="2"/>
  <c r="K332" i="2"/>
  <c r="N191" i="2" l="1"/>
  <c r="M222" i="2"/>
  <c r="M42" i="2"/>
  <c r="N300" i="2"/>
  <c r="M300" i="2"/>
  <c r="M326" i="2"/>
  <c r="M140" i="2"/>
  <c r="N289" i="2"/>
  <c r="N82" i="2"/>
  <c r="N145" i="2"/>
  <c r="N83" i="2"/>
  <c r="N257" i="2"/>
  <c r="M257" i="2"/>
  <c r="K229" i="2"/>
  <c r="K228" i="2" s="1"/>
  <c r="N335" i="2"/>
  <c r="M89" i="2"/>
  <c r="M61" i="2"/>
  <c r="M191" i="2"/>
  <c r="M213" i="2"/>
  <c r="M335" i="2"/>
  <c r="M277" i="2"/>
  <c r="M70" i="2"/>
  <c r="N140" i="2"/>
  <c r="N282" i="2"/>
  <c r="M282" i="2"/>
  <c r="M145" i="2"/>
  <c r="L32" i="2"/>
  <c r="N32" i="2" s="1"/>
  <c r="I32" i="2"/>
  <c r="I10" i="2" s="1"/>
  <c r="M371" i="2"/>
  <c r="K269" i="2"/>
  <c r="M269" i="2" s="1"/>
  <c r="M194" i="2"/>
  <c r="I363" i="2"/>
  <c r="L70" i="2"/>
  <c r="N70" i="2" s="1"/>
  <c r="J125" i="2"/>
  <c r="J10" i="2" s="1"/>
  <c r="N89" i="2"/>
  <c r="K325" i="2"/>
  <c r="M325" i="2" s="1"/>
  <c r="M332" i="2"/>
  <c r="L325" i="2"/>
  <c r="N332" i="2"/>
  <c r="M83" i="2"/>
  <c r="K82" i="2"/>
  <c r="M82" i="2" s="1"/>
  <c r="K28" i="2"/>
  <c r="M28" i="2" s="1"/>
  <c r="M29" i="2"/>
  <c r="K211" i="2"/>
  <c r="M211" i="2" s="1"/>
  <c r="M212" i="2"/>
  <c r="M359" i="2"/>
  <c r="K353" i="2"/>
  <c r="M353" i="2" s="1"/>
  <c r="M367" i="2"/>
  <c r="K364" i="2"/>
  <c r="K218" i="2"/>
  <c r="M218" i="2" s="1"/>
  <c r="M219" i="2"/>
  <c r="K321" i="2"/>
  <c r="M321" i="2" s="1"/>
  <c r="M322" i="2"/>
  <c r="M15" i="2"/>
  <c r="K207" i="2"/>
  <c r="M207" i="2" s="1"/>
  <c r="M208" i="2"/>
  <c r="K199" i="2"/>
  <c r="M199" i="2" s="1"/>
  <c r="M200" i="2"/>
  <c r="K165" i="2"/>
  <c r="M165" i="2" s="1"/>
  <c r="M168" i="2"/>
  <c r="M126" i="2"/>
  <c r="K125" i="2"/>
  <c r="M125" i="2" s="1"/>
  <c r="K97" i="2"/>
  <c r="M97" i="2" s="1"/>
  <c r="M114" i="2"/>
  <c r="M372" i="2"/>
  <c r="I228" i="2"/>
  <c r="I268" i="2"/>
  <c r="L229" i="2"/>
  <c r="K307" i="2"/>
  <c r="M307" i="2" s="1"/>
  <c r="M248" i="2"/>
  <c r="J268" i="2"/>
  <c r="L97" i="2"/>
  <c r="N97" i="2" s="1"/>
  <c r="M249" i="2"/>
  <c r="K32" i="2"/>
  <c r="K203" i="2"/>
  <c r="M203" i="2" s="1"/>
  <c r="M204" i="2"/>
  <c r="L165" i="2"/>
  <c r="N165" i="2" s="1"/>
  <c r="N168" i="2"/>
  <c r="M32" i="2" l="1"/>
  <c r="M229" i="2"/>
  <c r="I375" i="2"/>
  <c r="K268" i="2"/>
  <c r="M268" i="2" s="1"/>
  <c r="J375" i="2"/>
  <c r="L10" i="2"/>
  <c r="N10" i="2" s="1"/>
  <c r="N125" i="2"/>
  <c r="N325" i="2"/>
  <c r="L268" i="2"/>
  <c r="N268" i="2" s="1"/>
  <c r="L228" i="2"/>
  <c r="N228" i="2" s="1"/>
  <c r="K363" i="2"/>
  <c r="M363" i="2" s="1"/>
  <c r="M364" i="2"/>
  <c r="K10" i="2"/>
  <c r="M228" i="2"/>
  <c r="K375" i="2" l="1"/>
  <c r="M375" i="2" s="1"/>
  <c r="M10" i="2"/>
  <c r="L375" i="2"/>
  <c r="N375" i="2" s="1"/>
</calcChain>
</file>

<file path=xl/sharedStrings.xml><?xml version="1.0" encoding="utf-8"?>
<sst xmlns="http://schemas.openxmlformats.org/spreadsheetml/2006/main" count="1622" uniqueCount="236">
  <si>
    <t>Код ГРБС</t>
  </si>
  <si>
    <t>Наименование главного распорядителя средств бюджета городского округа (направления расходов)</t>
  </si>
  <si>
    <t>Рз ПР</t>
  </si>
  <si>
    <t>ЦСР</t>
  </si>
  <si>
    <t>ВР</t>
  </si>
  <si>
    <t>Утверждено, тыс. руб.</t>
  </si>
  <si>
    <t>Исполнено, тыс. руб.</t>
  </si>
  <si>
    <t>% исполнения</t>
  </si>
  <si>
    <t>Всего</t>
  </si>
  <si>
    <t xml:space="preserve">В том числе за счет безвозмезд- ных поступле-ний </t>
  </si>
  <si>
    <t xml:space="preserve">В том числе за счет безвозмездных поступлений </t>
  </si>
  <si>
    <t xml:space="preserve">В том числе за счет безвозмезд ных поступлений </t>
  </si>
  <si>
    <t>Администрация городского округа Жигулевск Самарской области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</si>
  <si>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</si>
  <si>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 городского округа Жигулевск</t>
  </si>
  <si>
    <t xml:space="preserve">Глава городского округа Жигулевск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</si>
  <si>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</si>
  <si>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</si>
  <si>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закупки товаров, работ и услуг для обеспечения государственных (муниципальных) нужд</t>
  </si>
  <si>
    <t>Обеспечение функционирования администрации городского округа Жигулевск</t>
  </si>
  <si>
    <t xml:space="preserve">Расходы по обеспечению деятельности Администрации городского округа Жигулевск </t>
  </si>
  <si>
    <t>Уплата налогов, сборов и иных платежей</t>
  </si>
  <si>
    <t xml:space="preserve">Судебная система
</t>
  </si>
  <si>
    <t>Прочие непрограммные  направления расходов бюджета</t>
  </si>
  <si>
    <t>Составление (изменение) списков кандидатов в присяжные заседатели федеральных судов общей юрисдикции в рамках прочих непрограммных направлениях расходов бюджета</t>
  </si>
  <si>
    <t>Субсидии автономным учреждениям</t>
  </si>
  <si>
    <t>Обеспечение проведения выборов и референдумов</t>
  </si>
  <si>
    <t>Обеспечение организации проведения выборов депутатов Думы городского округа Жигулевск</t>
  </si>
  <si>
    <t xml:space="preserve">Проведение муниципальных выборов </t>
  </si>
  <si>
    <t>Специальные расходы</t>
  </si>
  <si>
    <t>Другие общегосударственные вопросы</t>
  </si>
  <si>
    <t>Субсидии бюджетным учреждениям</t>
  </si>
  <si>
    <t xml:space="preserve">Переданные государственные полномочия в сфере архивного дела  </t>
  </si>
  <si>
    <t xml:space="preserve">Услуги статистики   </t>
  </si>
  <si>
    <t xml:space="preserve">Расходы на исполнение судебных актов </t>
  </si>
  <si>
    <t>Исполнение судебных актов</t>
  </si>
  <si>
    <t>Обеспечение деятельности учреждений, осуществляющих функции по предпроектной подготовке, планированию и организации строительства (реконстркции), капитального ремонта зданий и сооружений</t>
  </si>
  <si>
    <t xml:space="preserve">Обеспечение деятельности МКУ "ЖигулевскСтройЗаказчик" </t>
  </si>
  <si>
    <t>Расходы на выплаты персоналу казенных учреждений</t>
  </si>
  <si>
    <t>Социальные выплаты гражданам, кроме публичных нормативных социальных выплат</t>
  </si>
  <si>
    <t>Обеспечение деятельности учреждений, осуществляющих функции по хозяйственому и транспортному обслуживанию муниципальных учреждений городского округа Жигулевск</t>
  </si>
  <si>
    <t xml:space="preserve">Обеспечение деятельности МКУ "Транспортное обслуживание и эксплуатация зданий"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</si>
  <si>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</si>
  <si>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
</t>
  </si>
  <si>
    <t>Другие вопросы в области национальной безопасности и правоохранительной деятельности</t>
  </si>
  <si>
    <t xml:space="preserve">Организация деятельности административных комиссий </t>
  </si>
  <si>
    <t>Сельское хозяйство и рыболовство</t>
  </si>
  <si>
    <t>Транспорт</t>
  </si>
  <si>
    <t>Организация транспортного обслуживания населения</t>
  </si>
  <si>
    <t xml:space="preserve">Субсидии транспортным организациям, осуществляющим городские перевозки </t>
  </si>
  <si>
    <t>Субсидии юридическим лицам (кроме некоммерческих организаций), индивидуальным предпринимателям, физическим лицам</t>
  </si>
  <si>
    <t>Дорожное хозяйство (дорожные фонды)</t>
  </si>
  <si>
    <t>Другие вопросы в области национальной экономики</t>
  </si>
  <si>
    <t>Бюджетные инвестиции</t>
  </si>
  <si>
    <t xml:space="preserve">Переданные государственные полномочия в сфере охраны труда </t>
  </si>
  <si>
    <t>Коммунальное хозяйство</t>
  </si>
  <si>
    <t>Непрограммные направления расходов бюджета городского округа в сфере жилищно-коммунального хозяйства</t>
  </si>
  <si>
    <t>Непрограммные направления расходов по организации в границах городского округа теплоснабжения населения</t>
  </si>
  <si>
    <t>Непрограммные направления расходов в сфере коммунального хозяйства</t>
  </si>
  <si>
    <t>Благоустройство</t>
  </si>
  <si>
    <t>Муниципальная программа «Формирование комфортной городской среды на территории городского округа Жигулевск на 2018-2024  годы»</t>
  </si>
  <si>
    <t>Другие вопросы в области жилищно-коммунального хозяйства</t>
  </si>
  <si>
    <t xml:space="preserve">Сбор, удаление отходов и очистка сточных вод
</t>
  </si>
  <si>
    <t>Другие вопросы в области охраны окружающей среды</t>
  </si>
  <si>
    <t>Переданные государственные полномочия в сфере охраны окружающей среды</t>
  </si>
  <si>
    <t>Общее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</si>
  <si>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</si>
  <si>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</si>
  <si>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</t>
  </si>
  <si>
    <t>Санитарно-эпидемиологическое благополучие</t>
  </si>
  <si>
    <t>Социальное обеспечение населения</t>
  </si>
  <si>
    <t>Публичные нормативные социальные выплаты гражданам</t>
  </si>
  <si>
    <t>Другие вопросы в области социальной политики</t>
  </si>
  <si>
    <t>Социальная поддержка и социальное обслуживание населения</t>
  </si>
  <si>
    <t>Единовременное денежное поощрение при награждении  Почетными знаками городского округа Жигулевск</t>
  </si>
  <si>
    <t>Единовременная выплата лицам, удостоенным Почетного знака "За труд во благо жителей городского округа Жигулевск"</t>
  </si>
  <si>
    <t>Премии и гранты</t>
  </si>
  <si>
    <t>Единовременная выплата лицам, удостоенным Почетного знака «За заслуги перед городским округом Жигулевск»</t>
  </si>
  <si>
    <t>Массовый спорт</t>
  </si>
  <si>
    <t>Периодическая печать и издательства</t>
  </si>
  <si>
    <t>Другие вопросы в области средств массовой информации</t>
  </si>
  <si>
    <t>Доведение до сведения жителей муниципального образования официальной информации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</si>
  <si>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</si>
  <si>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</si>
  <si>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Обслуживание бюджетных кредитов </t>
  </si>
  <si>
    <t>Обслуживание муниципального долга</t>
  </si>
  <si>
    <t xml:space="preserve">Контрольно-счетная палата городского округа Жигулевск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</si>
  <si>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</si>
  <si>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функционирования Контрольно-счетной палаты городского округа Жигулевск</t>
  </si>
  <si>
    <t xml:space="preserve">Расходы по обеспечению деятельности Контрольно-счетной палаты городского округа Жигулевск </t>
  </si>
  <si>
    <t>Дума городского округа Жигулевск Самарской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</si>
  <si>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</si>
  <si>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функционирования Думы городского округа Жигулевск</t>
  </si>
  <si>
    <t xml:space="preserve">Депутаты Думы городского округа Жигулевск </t>
  </si>
  <si>
    <t xml:space="preserve">Расходы по обеспечению деятельности Думы городского округа Жигулевск </t>
  </si>
  <si>
    <t>Комитет по управлению муниципальным имуществом администрации городского округа Жигулевск Самарской области</t>
  </si>
  <si>
    <t>Обеспечение функционирования Комитета по управлению муниципальным имуществом администрации городского округа Жигулевск</t>
  </si>
  <si>
    <t xml:space="preserve">Расходы по обеспечению деятельности Комитета по управлению муниципальным имуществом </t>
  </si>
  <si>
    <t>Жилищное хозяйство</t>
  </si>
  <si>
    <t xml:space="preserve">Обеспечение жильем отдельных категорий граждан, установленных федеральными законами от 12.01.95 № 5-ФЗ "О ветеранах" и от 24.11.95 № 181-ФЗ "О социальной защите инвалидов в Российской Федерации" </t>
  </si>
  <si>
    <t xml:space="preserve">Обеспечение жилыми помещениями граждан, проработавших в тылу в период Великой Отечественной войны </t>
  </si>
  <si>
    <t>Охрана семьи и детства</t>
  </si>
  <si>
    <t>Мероприятия по обеспечению жильем отдельных категорий граждан</t>
  </si>
  <si>
    <t xml:space="preserve">Формирование специального жилищного фонда,для предоставления детям-сиротам и детям,оставшимся  без попечения родителей, по договорам найма специализированного жилого помещения </t>
  </si>
  <si>
    <t xml:space="preserve">Обеспечение жилыми помещениями отдельных категорий граждан </t>
  </si>
  <si>
    <t>Управление социального развития администрации городского округа Жигулевск Самарской области</t>
  </si>
  <si>
    <t>Обеспечение функционирования управления социального развития администрации городского округа Жигулевск</t>
  </si>
  <si>
    <t xml:space="preserve">Расходы по обеспечению деятельности Управления социального развития </t>
  </si>
  <si>
    <t xml:space="preserve">Молодежная политика 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</si>
  <si>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</si>
  <si>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</si>
  <si>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</si>
  <si>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Обеспечение социальных гарантий в части пенсионного обеспечения лицам, замещавшим должности муниципальной службы</t>
  </si>
  <si>
    <t>Социальная поддержка граждан, удостоенных звания "Почетный гражданин"</t>
  </si>
  <si>
    <t xml:space="preserve">Ежемесячное денежное пособие лицам, удостоенным звания "Почетный гражданин" </t>
  </si>
  <si>
    <t>Мероприятия по опеке и попечительству</t>
  </si>
  <si>
    <t xml:space="preserve">Оплата труда приемного родителя 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</si>
  <si>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</si>
  <si>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Социальная поддержка населения и осуществление деятельности по опеке и попечительству в отношении совершеннолетних граждан, нуждающихся в соответствии с законодательством в установлении над ними опеки и попечительства</t>
  </si>
  <si>
    <t xml:space="preserve">Обеспечение деятельности МКУ "Комитет по социальной поддержке населения" </t>
  </si>
  <si>
    <t>Другие вопросы в области физической культуры и спорта</t>
  </si>
  <si>
    <t>Финансовое управление администрации городского округа Жигулевск Самарской области</t>
  </si>
  <si>
    <t>Обеспечение функционирования финансового управления администрации городского округа Жигулевск</t>
  </si>
  <si>
    <t>Расходы по обеспечению деятельности Финансового управления</t>
  </si>
  <si>
    <t>Всего расходов:</t>
  </si>
  <si>
    <t>53</t>
  </si>
  <si>
    <t>0</t>
  </si>
  <si>
    <t>00</t>
  </si>
  <si>
    <t>00000</t>
  </si>
  <si>
    <t>1</t>
  </si>
  <si>
    <t>56</t>
  </si>
  <si>
    <t>64</t>
  </si>
  <si>
    <t>4</t>
  </si>
  <si>
    <t>77</t>
  </si>
  <si>
    <t>29</t>
  </si>
  <si>
    <t>2</t>
  </si>
  <si>
    <t>3</t>
  </si>
  <si>
    <t>5</t>
  </si>
  <si>
    <t>69</t>
  </si>
  <si>
    <t>70</t>
  </si>
  <si>
    <t>59</t>
  </si>
  <si>
    <t>31</t>
  </si>
  <si>
    <t>22</t>
  </si>
  <si>
    <t>32</t>
  </si>
  <si>
    <t xml:space="preserve">0 </t>
  </si>
  <si>
    <t>43</t>
  </si>
  <si>
    <t>85</t>
  </si>
  <si>
    <t>40</t>
  </si>
  <si>
    <t>44</t>
  </si>
  <si>
    <t>42</t>
  </si>
  <si>
    <t>35</t>
  </si>
  <si>
    <t>86</t>
  </si>
  <si>
    <t>87</t>
  </si>
  <si>
    <t>78</t>
  </si>
  <si>
    <t>51</t>
  </si>
  <si>
    <t>60</t>
  </si>
  <si>
    <t>54</t>
  </si>
  <si>
    <t>65</t>
  </si>
  <si>
    <t>21</t>
  </si>
  <si>
    <t>81</t>
  </si>
  <si>
    <t>34</t>
  </si>
  <si>
    <t>23</t>
  </si>
  <si>
    <t>63</t>
  </si>
  <si>
    <t>58</t>
  </si>
  <si>
    <t>38</t>
  </si>
  <si>
    <t>66</t>
  </si>
  <si>
    <t>6</t>
  </si>
  <si>
    <t>33</t>
  </si>
  <si>
    <t>55</t>
  </si>
  <si>
    <t>09</t>
  </si>
  <si>
    <t>Муниципальная программа "Улучшение условий и охраны труда в городском округе Жигулевск" на 2022-2026 годы</t>
  </si>
  <si>
    <t>Муниципальная программа "Повышение качества предоставления муниципальных услуг" на 2022-2024 годы</t>
  </si>
  <si>
    <t>Подпрограмма "Повышение качества предоставления государственных и муниципальных услуг на базе МБУ "МФЦ" на 2022-2024 годы</t>
  </si>
  <si>
    <t>06</t>
  </si>
  <si>
    <t>000000</t>
  </si>
  <si>
    <t>Муниципальная программа  "Учет и содержание муниципального имущества городского округа Жигулевск" на 2018-2024 годы</t>
  </si>
  <si>
    <t>Подпрограмма «Учет и содержание муниципального имущества городского округа Жигулевск на 2018-2024 годы»</t>
  </si>
  <si>
    <t>Муниципальная программа  "Обеспечение общественной безопасности на территории городского округа Жигулевск" на 2022-2027 годы</t>
  </si>
  <si>
    <t>45</t>
  </si>
  <si>
    <t>Муниципальная программа  "Модернизация и развитие улично-дорожной сети, внутриквартальных дорог и остановок общественного транспорта на территории городского округа Жигулевск" на 2022-2024 годы</t>
  </si>
  <si>
    <t>08</t>
  </si>
  <si>
    <t>Муниципальная программа "Благоустройство  городского округа Жигулевск" на 2018-2024 годы</t>
  </si>
  <si>
    <t>Муниципальная программа "Развитие малого и среднего предпринимательства, торговли и потребительского рынка в городском округе Жигулевск" на 2022 - 2024 годы</t>
  </si>
  <si>
    <t>05</t>
  </si>
  <si>
    <t>Муниципальная программа "Стимулирование  жилищного строительства на территории городского округа Жигулевск Самарской области" на 2016-2024 годы</t>
  </si>
  <si>
    <t>Муниципальная программа "Создание условий для развития  туризма и обустройство отдельных рекреационных зон на территории городского округа Жигулевск" на 2018-2024 годы</t>
  </si>
  <si>
    <t>Муниципальная программа "Реализация полномочий органов местного самоуправления в сфере распоряжения земельными участками, находящимися в муниципальной собственности или земельными участками, государственная собственность на которые не разграничена" на 2019-2024 годы</t>
  </si>
  <si>
    <t>Модернизация сетей водоснабжения микрорайона В-2 города Жигулевска</t>
  </si>
  <si>
    <t>07</t>
  </si>
  <si>
    <t>S3470</t>
  </si>
  <si>
    <t>Обеспечение мероприятий по модернизации систем коммунальной инфраструктуры за счет средств, поступивших от  Фонда содействия реформированию жилищно-коммунального хозяйства</t>
  </si>
  <si>
    <t>Софинансирование расходов по модернизации систем коммунальной инфраструктуры</t>
  </si>
  <si>
    <t>Осуществление мероприятий, направленных на энергосбережение и повышение энергетической эффективности систем коммунального теплоснабжения</t>
  </si>
  <si>
    <t>S3480</t>
  </si>
  <si>
    <t>09605</t>
  </si>
  <si>
    <t>09505</t>
  </si>
  <si>
    <t>Муниципальная программа «Оздоровление Волги. Проектирование и реконструкция канализационных очистных сооружений городского округа Жигулевск» на 2019-2023 годы</t>
  </si>
  <si>
    <t>Сокращение доли загрязненных сточных вод</t>
  </si>
  <si>
    <t>G6</t>
  </si>
  <si>
    <t>50130</t>
  </si>
  <si>
    <t>Муниципальная программа "Охрана окружающей среды городского округа Жигулевск" на 2019-2024 годы</t>
  </si>
  <si>
    <t>Муниципальная программа  "Строительство, содержание и ремонт зданий общеобразовательных учреждений городского округа Жигулевск" на 2022-2024 годы</t>
  </si>
  <si>
    <t>10</t>
  </si>
  <si>
    <t>Муниципальная программа городского округа Жигулевск "Культура" на 2018-2024 годы</t>
  </si>
  <si>
    <t>Муниципальная программа "Обеспечение общественной безопасности на территории городского округа Жигулевск" на 2022-2027 годы</t>
  </si>
  <si>
    <t>Муниципальная программа "Поддержка социально-ориентированных некоммерческих организаций городского округа Жигулевск" на 2016-2024 годы</t>
  </si>
  <si>
    <t>27</t>
  </si>
  <si>
    <t>Подпрограмма "Опубликование нормативно-правовых актов и иной официальной информации городского округа Жигулевск" на 2022-2024 годы</t>
  </si>
  <si>
    <t>Муниципальная программа городского округа Жигулевск "Молодой семье - доступное жилье" на 2015-2024 годы</t>
  </si>
  <si>
    <t>Муниципальная программа городского округа Жигулевск "Молодежь Жигулевска" на 2018-2024 годы</t>
  </si>
  <si>
    <t>Муниципальная программа городского округа Жигулевск "Медицинские кадры" на 2016-2022 годы</t>
  </si>
  <si>
    <t>Муниципальная программа «О мерах социальной поддержки отдельных категорий граждан городского округа Жигулевск" на 2018-2024 годы</t>
  </si>
  <si>
    <t>Подпрограмма  «Социальная поддержка многодетных семей и семей с детьми - инвалидами» на 2018-2024 годы</t>
  </si>
  <si>
    <t>Муниципальная программа "Развитие физической культуры и спорта в городском округе Жигулевск" на 2018-2024 годы</t>
  </si>
  <si>
    <t>Подпрограмма  «Социальная поддержка отдельных категорий граждан» на 2018-2024 годы</t>
  </si>
  <si>
    <r>
      <t>Приложение № 2
к проекту Решения Думы 
городского округа Жигулевск
от "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 xml:space="preserve">" </t>
    </r>
    <r>
      <rPr>
        <u/>
        <sz val="12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2024 г. №</t>
    </r>
    <r>
      <rPr>
        <u/>
        <sz val="12"/>
        <rFont val="Times New Roman"/>
        <family val="1"/>
        <charset val="204"/>
      </rPr>
      <t xml:space="preserve">  __ </t>
    </r>
  </si>
  <si>
    <t>Расходы бюджета городского округа Жигулевск по ведомственной структуре расходов бюджета за 2023 год</t>
  </si>
  <si>
    <t>Укрепление материально-технической базы муниципальных учреждений</t>
  </si>
  <si>
    <t>Укрепление материально-технической базы органов местного самоуправления</t>
  </si>
  <si>
    <t>75</t>
  </si>
  <si>
    <t>Создание условий для предоставления транспортных услуг населению и организации транспортного обслуживания населения (в части автомобильного транспорта)</t>
  </si>
  <si>
    <t>Непрограммные направления расходов связанные с решением вопросов социально-экономического развития городского округа Жигулевск</t>
  </si>
  <si>
    <t>Строительство визит - центра в селе Ширяево городского округа Жигулевск Самарской области</t>
  </si>
  <si>
    <t>00972</t>
  </si>
  <si>
    <t>Муниципальная программа  "Учет и содержание муниципального имущества городского округа Жигулевск" на 2018-2025 годы</t>
  </si>
  <si>
    <t>Подпрограмма «Учет и содержание муниципального имущества городского округа Жигулевск на 2018-2025 годы»</t>
  </si>
  <si>
    <t>Муниципальная программа "Развитие систем водоснабжения, водоочистки и водоотведения городского округа Жигулевск" на 2014-2023 годы</t>
  </si>
  <si>
    <t>Муниципальная программа "Стимулирование  жилищного строительства на территории городского округа Жигулевск Самарской области" на 2016-2025 годы</t>
  </si>
  <si>
    <t>Муниципальная программа городского округа Жигулевск "Молодежь Жигулевска" на 2018-2025 годы</t>
  </si>
  <si>
    <t>Иные выплаты населению</t>
  </si>
  <si>
    <t>Муниципальная программа городского округа Жигулевск "Культура" на 2023-2025 годы</t>
  </si>
  <si>
    <t>Резервные средства</t>
  </si>
  <si>
    <t>Резервные фонды</t>
  </si>
  <si>
    <t>Резервный фонд администрации городского округа Жигулевск</t>
  </si>
  <si>
    <t xml:space="preserve">Использование резервного фонда </t>
  </si>
  <si>
    <t>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</si>
</sst>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"/>
    <numFmt numFmtId="165" formatCode="0000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0" fontId="1" fillId="0" borderId="0" xfId="0" applyFont="1" applyFill="1"/>
    <xf numFmtId="49" fontId="0" fillId="0" borderId="0" xfId="0" applyNumberFormat="1"/>
    <xf numFmtId="49" fontId="7" fillId="0" borderId="0" xfId="1" applyNumberFormat="1" applyFont="1" applyProtection="1">
      <protection hidden="1"/>
    </xf>
    <xf numFmtId="0" fontId="0" fillId="0" borderId="0" xfId="0" applyFill="1"/>
    <xf numFmtId="0" fontId="2" fillId="0" borderId="0" xfId="1" applyFill="1"/>
    <xf numFmtId="0" fontId="2" fillId="0" borderId="0" xfId="1"/>
    <xf numFmtId="0" fontId="7" fillId="0" borderId="0" xfId="1" applyFont="1" applyProtection="1">
      <protection hidden="1"/>
    </xf>
    <xf numFmtId="0" fontId="1" fillId="0" borderId="0" xfId="1" applyFont="1" applyFill="1"/>
    <xf numFmtId="0" fontId="1" fillId="3" borderId="0" xfId="1" applyFont="1" applyFill="1"/>
    <xf numFmtId="164" fontId="9" fillId="0" borderId="2" xfId="1" applyNumberFormat="1" applyFont="1" applyFill="1" applyBorder="1" applyAlignment="1" applyProtection="1">
      <alignment horizontal="center" vertical="top"/>
      <protection locked="0" hidden="1"/>
    </xf>
    <xf numFmtId="164" fontId="10" fillId="0" borderId="2" xfId="1" applyNumberFormat="1" applyFont="1" applyFill="1" applyBorder="1" applyAlignment="1" applyProtection="1">
      <alignment horizontal="center" vertical="top"/>
      <protection locked="0" hidden="1"/>
    </xf>
    <xf numFmtId="164" fontId="1" fillId="0" borderId="2" xfId="1" applyNumberFormat="1" applyFont="1" applyFill="1" applyBorder="1" applyAlignment="1" applyProtection="1">
      <alignment horizontal="center" vertical="top"/>
      <protection locked="0" hidden="1"/>
    </xf>
    <xf numFmtId="164" fontId="10" fillId="2" borderId="2" xfId="1" applyNumberFormat="1" applyFont="1" applyFill="1" applyBorder="1" applyAlignment="1" applyProtection="1">
      <alignment horizontal="center" vertical="top"/>
      <protection locked="0" hidden="1"/>
    </xf>
    <xf numFmtId="164" fontId="10" fillId="2" borderId="2" xfId="1" applyNumberFormat="1" applyFont="1" applyFill="1" applyBorder="1" applyAlignment="1" applyProtection="1">
      <alignment horizontal="center" vertical="top"/>
      <protection hidden="1"/>
    </xf>
    <xf numFmtId="164" fontId="1" fillId="0" borderId="2" xfId="1" applyNumberFormat="1" applyFont="1" applyFill="1" applyBorder="1" applyAlignment="1" applyProtection="1">
      <alignment horizontal="center" vertical="top"/>
      <protection hidden="1"/>
    </xf>
    <xf numFmtId="164" fontId="9" fillId="0" borderId="2" xfId="1" applyNumberFormat="1" applyFont="1" applyFill="1" applyBorder="1" applyAlignment="1" applyProtection="1">
      <alignment horizontal="center" vertical="top"/>
      <protection hidden="1"/>
    </xf>
    <xf numFmtId="164" fontId="11" fillId="0" borderId="2" xfId="1" applyNumberFormat="1" applyFont="1" applyFill="1" applyBorder="1" applyAlignment="1" applyProtection="1">
      <alignment horizontal="center" vertical="center"/>
      <protection locked="0" hidden="1"/>
    </xf>
    <xf numFmtId="164" fontId="11" fillId="0" borderId="2" xfId="1" applyNumberFormat="1" applyFont="1" applyFill="1" applyBorder="1" applyAlignment="1" applyProtection="1">
      <alignment horizontal="center" vertical="top"/>
      <protection locked="0" hidden="1"/>
    </xf>
    <xf numFmtId="0" fontId="10" fillId="0" borderId="2" xfId="0" applyFont="1" applyFill="1" applyBorder="1" applyAlignment="1" applyProtection="1">
      <alignment horizontal="center" vertical="top"/>
      <protection locked="0"/>
    </xf>
    <xf numFmtId="0" fontId="9" fillId="0" borderId="2" xfId="0" applyFont="1" applyFill="1" applyBorder="1" applyAlignment="1" applyProtection="1">
      <alignment vertical="top"/>
      <protection locked="0"/>
    </xf>
    <xf numFmtId="0" fontId="9" fillId="0" borderId="2" xfId="1" applyNumberFormat="1" applyFont="1" applyFill="1" applyBorder="1" applyAlignment="1" applyProtection="1">
      <alignment horizontal="left" vertical="top" wrapText="1"/>
      <protection locked="0" hidden="1"/>
    </xf>
    <xf numFmtId="0" fontId="1" fillId="0" borderId="2" xfId="1" applyNumberFormat="1" applyFont="1" applyFill="1" applyBorder="1" applyAlignment="1" applyProtection="1">
      <alignment horizontal="left" vertical="top" wrapText="1"/>
      <protection locked="0" hidden="1"/>
    </xf>
    <xf numFmtId="0" fontId="10" fillId="0" borderId="2" xfId="0" applyFont="1" applyFill="1" applyBorder="1" applyAlignment="1" applyProtection="1">
      <alignment vertical="top" wrapText="1"/>
      <protection locked="0"/>
    </xf>
    <xf numFmtId="0" fontId="10" fillId="2" borderId="2" xfId="0" applyFont="1" applyFill="1" applyBorder="1" applyAlignment="1" applyProtection="1">
      <alignment vertical="top" wrapText="1"/>
      <protection locked="0"/>
    </xf>
    <xf numFmtId="0" fontId="10" fillId="2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 applyProtection="1">
      <alignment vertical="top"/>
      <protection locked="0"/>
    </xf>
    <xf numFmtId="165" fontId="10" fillId="0" borderId="2" xfId="1" applyNumberFormat="1" applyFont="1" applyFill="1" applyBorder="1" applyAlignment="1" applyProtection="1">
      <alignment horizontal="center" vertical="top"/>
      <protection locked="0" hidden="1"/>
    </xf>
    <xf numFmtId="165" fontId="10" fillId="2" borderId="2" xfId="1" applyNumberFormat="1" applyFont="1" applyFill="1" applyBorder="1" applyAlignment="1" applyProtection="1">
      <alignment horizontal="center" vertical="top"/>
      <protection locked="0" hidden="1"/>
    </xf>
    <xf numFmtId="165" fontId="10" fillId="2" borderId="2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Protection="1">
      <protection locked="0"/>
    </xf>
    <xf numFmtId="49" fontId="1" fillId="0" borderId="7" xfId="0" applyNumberFormat="1" applyFont="1" applyFill="1" applyBorder="1" applyAlignment="1" applyProtection="1">
      <alignment vertical="top"/>
      <protection locked="0"/>
    </xf>
    <xf numFmtId="49" fontId="1" fillId="0" borderId="11" xfId="0" applyNumberFormat="1" applyFont="1" applyFill="1" applyBorder="1" applyAlignment="1" applyProtection="1">
      <alignment vertical="top"/>
      <protection locked="0"/>
    </xf>
    <xf numFmtId="49" fontId="1" fillId="0" borderId="12" xfId="0" applyNumberFormat="1" applyFont="1" applyFill="1" applyBorder="1" applyAlignment="1" applyProtection="1">
      <alignment vertical="top"/>
      <protection locked="0"/>
    </xf>
    <xf numFmtId="0" fontId="1" fillId="0" borderId="12" xfId="0" applyFont="1" applyFill="1" applyBorder="1" applyAlignment="1" applyProtection="1">
      <alignment vertical="top"/>
      <protection locked="0"/>
    </xf>
    <xf numFmtId="49" fontId="10" fillId="0" borderId="7" xfId="0" applyNumberFormat="1" applyFont="1" applyFill="1" applyBorder="1" applyAlignment="1" applyProtection="1">
      <alignment vertical="top"/>
      <protection locked="0"/>
    </xf>
    <xf numFmtId="49" fontId="10" fillId="0" borderId="11" xfId="0" applyNumberFormat="1" applyFont="1" applyFill="1" applyBorder="1" applyAlignment="1" applyProtection="1">
      <alignment vertical="top" shrinkToFit="1"/>
      <protection locked="0"/>
    </xf>
    <xf numFmtId="0" fontId="12" fillId="0" borderId="2" xfId="0" applyFont="1" applyFill="1" applyBorder="1" applyAlignment="1" applyProtection="1">
      <alignment shrinkToFit="1"/>
      <protection locked="0"/>
    </xf>
    <xf numFmtId="0" fontId="10" fillId="0" borderId="2" xfId="0" applyFont="1" applyFill="1" applyBorder="1" applyAlignment="1" applyProtection="1">
      <alignment vertical="top"/>
      <protection locked="0"/>
    </xf>
    <xf numFmtId="49" fontId="10" fillId="0" borderId="11" xfId="0" applyNumberFormat="1" applyFont="1" applyFill="1" applyBorder="1" applyAlignment="1" applyProtection="1">
      <alignment vertical="top"/>
      <protection locked="0"/>
    </xf>
    <xf numFmtId="49" fontId="10" fillId="0" borderId="12" xfId="0" applyNumberFormat="1" applyFont="1" applyFill="1" applyBorder="1" applyAlignment="1" applyProtection="1">
      <alignment vertical="top"/>
      <protection locked="0"/>
    </xf>
    <xf numFmtId="49" fontId="10" fillId="2" borderId="7" xfId="0" applyNumberFormat="1" applyFont="1" applyFill="1" applyBorder="1" applyAlignment="1" applyProtection="1">
      <alignment vertical="top"/>
      <protection locked="0"/>
    </xf>
    <xf numFmtId="49" fontId="10" fillId="2" borderId="11" xfId="0" applyNumberFormat="1" applyFont="1" applyFill="1" applyBorder="1" applyAlignment="1" applyProtection="1">
      <alignment vertical="top"/>
      <protection locked="0"/>
    </xf>
    <xf numFmtId="49" fontId="10" fillId="2" borderId="12" xfId="0" applyNumberFormat="1" applyFont="1" applyFill="1" applyBorder="1" applyAlignment="1" applyProtection="1">
      <alignment vertical="top"/>
      <protection locked="0"/>
    </xf>
    <xf numFmtId="0" fontId="10" fillId="2" borderId="2" xfId="0" applyFont="1" applyFill="1" applyBorder="1" applyAlignment="1" applyProtection="1">
      <alignment vertical="top"/>
      <protection locked="0"/>
    </xf>
    <xf numFmtId="0" fontId="1" fillId="2" borderId="2" xfId="0" applyFont="1" applyFill="1" applyBorder="1" applyAlignment="1" applyProtection="1">
      <alignment vertical="top"/>
      <protection locked="0"/>
    </xf>
    <xf numFmtId="0" fontId="10" fillId="2" borderId="2" xfId="0" applyFont="1" applyFill="1" applyBorder="1" applyAlignment="1">
      <alignment vertical="top"/>
    </xf>
    <xf numFmtId="0" fontId="10" fillId="2" borderId="2" xfId="0" applyFont="1" applyFill="1" applyBorder="1"/>
    <xf numFmtId="0" fontId="1" fillId="2" borderId="2" xfId="0" applyFont="1" applyFill="1" applyBorder="1" applyAlignment="1">
      <alignment vertical="top"/>
    </xf>
    <xf numFmtId="0" fontId="1" fillId="2" borderId="2" xfId="0" applyFont="1" applyFill="1" applyBorder="1" applyAlignment="1">
      <alignment vertical="top" shrinkToFit="1"/>
    </xf>
    <xf numFmtId="0" fontId="10" fillId="2" borderId="2" xfId="0" applyFont="1" applyFill="1" applyBorder="1" applyAlignment="1">
      <alignment horizontal="right" vertical="top"/>
    </xf>
    <xf numFmtId="0" fontId="9" fillId="2" borderId="2" xfId="0" applyFont="1" applyFill="1" applyBorder="1" applyAlignment="1">
      <alignment vertical="top"/>
    </xf>
    <xf numFmtId="0" fontId="11" fillId="2" borderId="2" xfId="0" applyFont="1" applyFill="1" applyBorder="1" applyAlignment="1" applyProtection="1">
      <alignment vertical="top"/>
      <protection locked="0"/>
    </xf>
    <xf numFmtId="0" fontId="9" fillId="2" borderId="2" xfId="0" applyFont="1" applyFill="1" applyBorder="1" applyAlignment="1" applyProtection="1">
      <alignment vertical="top"/>
      <protection locked="0"/>
    </xf>
    <xf numFmtId="166" fontId="1" fillId="2" borderId="2" xfId="0" applyNumberFormat="1" applyFont="1" applyFill="1" applyBorder="1" applyAlignment="1" applyProtection="1">
      <alignment vertical="top"/>
      <protection locked="0"/>
    </xf>
    <xf numFmtId="0" fontId="16" fillId="0" borderId="0" xfId="0" applyFont="1" applyAlignment="1">
      <alignment vertical="top"/>
    </xf>
    <xf numFmtId="0" fontId="13" fillId="0" borderId="0" xfId="0" applyFont="1" applyFill="1" applyAlignment="1">
      <alignment vertical="top"/>
    </xf>
    <xf numFmtId="0" fontId="17" fillId="0" borderId="0" xfId="1" applyFont="1" applyFill="1" applyAlignment="1">
      <alignment vertical="top"/>
    </xf>
    <xf numFmtId="0" fontId="13" fillId="0" borderId="0" xfId="1" applyFont="1" applyFill="1" applyAlignment="1">
      <alignment vertical="top"/>
    </xf>
    <xf numFmtId="0" fontId="0" fillId="0" borderId="0" xfId="0" applyAlignment="1">
      <alignment vertical="top"/>
    </xf>
    <xf numFmtId="0" fontId="18" fillId="0" borderId="0" xfId="0" applyFont="1" applyAlignment="1">
      <alignment vertical="top"/>
    </xf>
    <xf numFmtId="0" fontId="14" fillId="2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166" fontId="1" fillId="2" borderId="2" xfId="0" applyNumberFormat="1" applyFont="1" applyFill="1" applyBorder="1" applyAlignment="1">
      <alignment vertical="top"/>
    </xf>
    <xf numFmtId="0" fontId="1" fillId="2" borderId="2" xfId="0" applyFont="1" applyFill="1" applyBorder="1"/>
    <xf numFmtId="0" fontId="16" fillId="2" borderId="0" xfId="0" applyFont="1" applyFill="1" applyAlignment="1">
      <alignment vertical="top"/>
    </xf>
    <xf numFmtId="164" fontId="1" fillId="2" borderId="2" xfId="1" applyNumberFormat="1" applyFont="1" applyFill="1" applyBorder="1" applyAlignment="1" applyProtection="1">
      <alignment horizontal="center" vertical="top"/>
      <protection locked="0" hidden="1"/>
    </xf>
    <xf numFmtId="0" fontId="1" fillId="2" borderId="2" xfId="0" applyFont="1" applyFill="1" applyBorder="1" applyAlignment="1" applyProtection="1">
      <alignment vertical="top" wrapText="1"/>
      <protection locked="0"/>
    </xf>
    <xf numFmtId="165" fontId="1" fillId="2" borderId="2" xfId="1" applyNumberFormat="1" applyFont="1" applyFill="1" applyBorder="1" applyAlignment="1" applyProtection="1">
      <alignment horizontal="center" vertical="top"/>
      <protection locked="0" hidden="1"/>
    </xf>
    <xf numFmtId="49" fontId="1" fillId="2" borderId="7" xfId="0" applyNumberFormat="1" applyFont="1" applyFill="1" applyBorder="1" applyAlignment="1" applyProtection="1">
      <alignment vertical="top"/>
      <protection locked="0"/>
    </xf>
    <xf numFmtId="49" fontId="1" fillId="2" borderId="11" xfId="0" applyNumberFormat="1" applyFont="1" applyFill="1" applyBorder="1" applyAlignment="1" applyProtection="1">
      <alignment vertical="top"/>
      <protection locked="0"/>
    </xf>
    <xf numFmtId="49" fontId="1" fillId="2" borderId="12" xfId="0" applyNumberFormat="1" applyFont="1" applyFill="1" applyBorder="1" applyAlignment="1" applyProtection="1">
      <alignment vertical="top"/>
      <protection locked="0"/>
    </xf>
    <xf numFmtId="0" fontId="0" fillId="2" borderId="0" xfId="0" applyFill="1"/>
    <xf numFmtId="166" fontId="15" fillId="2" borderId="2" xfId="0" applyNumberFormat="1" applyFont="1" applyFill="1" applyBorder="1" applyAlignment="1">
      <alignment vertical="top"/>
    </xf>
    <xf numFmtId="166" fontId="14" fillId="2" borderId="2" xfId="0" applyNumberFormat="1" applyFont="1" applyFill="1" applyBorder="1" applyAlignment="1">
      <alignment vertical="top"/>
    </xf>
    <xf numFmtId="164" fontId="1" fillId="2" borderId="2" xfId="1" applyNumberFormat="1" applyFont="1" applyFill="1" applyBorder="1" applyAlignment="1" applyProtection="1">
      <alignment horizontal="center" vertical="top"/>
      <protection hidden="1"/>
    </xf>
    <xf numFmtId="0" fontId="9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0" fillId="2" borderId="7" xfId="0" applyNumberFormat="1" applyFont="1" applyFill="1" applyBorder="1" applyAlignment="1">
      <alignment horizontal="right" vertical="top"/>
    </xf>
    <xf numFmtId="49" fontId="10" fillId="2" borderId="11" xfId="0" applyNumberFormat="1" applyFont="1" applyFill="1" applyBorder="1" applyAlignment="1">
      <alignment horizontal="right" vertical="top"/>
    </xf>
    <xf numFmtId="49" fontId="10" fillId="2" borderId="12" xfId="0" applyNumberFormat="1" applyFont="1" applyFill="1" applyBorder="1" applyAlignment="1">
      <alignment horizontal="right" vertical="top"/>
    </xf>
    <xf numFmtId="49" fontId="10" fillId="2" borderId="7" xfId="0" applyNumberFormat="1" applyFont="1" applyFill="1" applyBorder="1" applyAlignment="1">
      <alignment horizontal="left" vertical="top"/>
    </xf>
    <xf numFmtId="49" fontId="10" fillId="2" borderId="11" xfId="0" applyNumberFormat="1" applyFont="1" applyFill="1" applyBorder="1" applyAlignment="1">
      <alignment horizontal="left" vertical="top"/>
    </xf>
    <xf numFmtId="49" fontId="10" fillId="2" borderId="12" xfId="0" applyNumberFormat="1" applyFont="1" applyFill="1" applyBorder="1" applyAlignment="1">
      <alignment horizontal="left" vertical="top"/>
    </xf>
    <xf numFmtId="0" fontId="10" fillId="2" borderId="2" xfId="1" applyNumberFormat="1" applyFont="1" applyFill="1" applyBorder="1" applyAlignment="1" applyProtection="1">
      <alignment horizontal="left" vertical="top" wrapText="1"/>
      <protection locked="0" hidden="1"/>
    </xf>
    <xf numFmtId="49" fontId="10" fillId="2" borderId="11" xfId="0" applyNumberFormat="1" applyFont="1" applyFill="1" applyBorder="1" applyAlignment="1" applyProtection="1">
      <alignment vertical="top" shrinkToFit="1"/>
      <protection locked="0"/>
    </xf>
    <xf numFmtId="0" fontId="12" fillId="2" borderId="2" xfId="0" applyFont="1" applyFill="1" applyBorder="1" applyAlignment="1" applyProtection="1">
      <alignment shrinkToFit="1"/>
      <protection locked="0"/>
    </xf>
    <xf numFmtId="0" fontId="10" fillId="2" borderId="2" xfId="0" applyFont="1" applyFill="1" applyBorder="1" applyProtection="1">
      <protection locked="0"/>
    </xf>
    <xf numFmtId="0" fontId="1" fillId="2" borderId="2" xfId="0" applyFont="1" applyFill="1" applyBorder="1" applyAlignment="1">
      <alignment vertical="top" wrapText="1"/>
    </xf>
    <xf numFmtId="0" fontId="1" fillId="2" borderId="2" xfId="1" applyNumberFormat="1" applyFont="1" applyFill="1" applyBorder="1" applyAlignment="1" applyProtection="1">
      <alignment horizontal="left" vertical="top" wrapText="1"/>
      <protection locked="0" hidden="1"/>
    </xf>
    <xf numFmtId="49" fontId="1" fillId="2" borderId="12" xfId="0" applyNumberFormat="1" applyFont="1" applyFill="1" applyBorder="1" applyAlignment="1">
      <alignment vertical="top"/>
    </xf>
    <xf numFmtId="0" fontId="1" fillId="2" borderId="2" xfId="1" applyNumberFormat="1" applyFont="1" applyFill="1" applyBorder="1" applyAlignment="1" applyProtection="1">
      <alignment horizontal="left" vertical="top" wrapText="1"/>
      <protection hidden="1"/>
    </xf>
    <xf numFmtId="165" fontId="1" fillId="2" borderId="2" xfId="1" applyNumberFormat="1" applyFont="1" applyFill="1" applyBorder="1" applyAlignment="1" applyProtection="1">
      <alignment horizontal="center" vertical="top"/>
      <protection hidden="1"/>
    </xf>
    <xf numFmtId="49" fontId="1" fillId="2" borderId="7" xfId="0" applyNumberFormat="1" applyFont="1" applyFill="1" applyBorder="1" applyAlignment="1">
      <alignment vertical="top"/>
    </xf>
    <xf numFmtId="49" fontId="1" fillId="2" borderId="11" xfId="0" applyNumberFormat="1" applyFont="1" applyFill="1" applyBorder="1" applyAlignment="1">
      <alignment vertical="top"/>
    </xf>
    <xf numFmtId="0" fontId="10" fillId="2" borderId="2" xfId="0" applyFont="1" applyFill="1" applyBorder="1" applyAlignment="1">
      <alignment vertical="top" wrapText="1"/>
    </xf>
    <xf numFmtId="49" fontId="10" fillId="2" borderId="7" xfId="0" applyNumberFormat="1" applyFont="1" applyFill="1" applyBorder="1" applyAlignment="1">
      <alignment vertical="top"/>
    </xf>
    <xf numFmtId="49" fontId="10" fillId="2" borderId="11" xfId="0" applyNumberFormat="1" applyFont="1" applyFill="1" applyBorder="1" applyAlignment="1">
      <alignment vertical="top"/>
    </xf>
    <xf numFmtId="0" fontId="9" fillId="2" borderId="2" xfId="0" applyFont="1" applyFill="1" applyBorder="1" applyAlignment="1">
      <alignment vertical="top" wrapText="1"/>
    </xf>
    <xf numFmtId="165" fontId="9" fillId="2" borderId="2" xfId="1" applyNumberFormat="1" applyFont="1" applyFill="1" applyBorder="1" applyAlignment="1" applyProtection="1">
      <alignment horizontal="center" vertical="top"/>
      <protection hidden="1"/>
    </xf>
    <xf numFmtId="49" fontId="9" fillId="2" borderId="7" xfId="0" applyNumberFormat="1" applyFont="1" applyFill="1" applyBorder="1" applyAlignment="1">
      <alignment vertical="top"/>
    </xf>
    <xf numFmtId="49" fontId="9" fillId="2" borderId="11" xfId="0" applyNumberFormat="1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0" fontId="11" fillId="2" borderId="2" xfId="1" applyNumberFormat="1" applyFont="1" applyFill="1" applyBorder="1" applyAlignment="1" applyProtection="1">
      <alignment horizontal="left" vertical="top" wrapText="1"/>
      <protection locked="0" hidden="1"/>
    </xf>
    <xf numFmtId="49" fontId="10" fillId="2" borderId="12" xfId="0" applyNumberFormat="1" applyFont="1" applyFill="1" applyBorder="1" applyAlignment="1">
      <alignment vertical="top"/>
    </xf>
    <xf numFmtId="0" fontId="9" fillId="2" borderId="2" xfId="1" applyNumberFormat="1" applyFont="1" applyFill="1" applyBorder="1" applyAlignment="1" applyProtection="1">
      <alignment horizontal="left" vertical="top"/>
      <protection locked="0" hidden="1"/>
    </xf>
    <xf numFmtId="49" fontId="9" fillId="2" borderId="7" xfId="0" applyNumberFormat="1" applyFont="1" applyFill="1" applyBorder="1" applyAlignment="1" applyProtection="1">
      <alignment vertical="top"/>
      <protection locked="0"/>
    </xf>
    <xf numFmtId="49" fontId="9" fillId="2" borderId="11" xfId="0" applyNumberFormat="1" applyFont="1" applyFill="1" applyBorder="1" applyAlignment="1" applyProtection="1">
      <alignment vertical="top"/>
      <protection locked="0"/>
    </xf>
    <xf numFmtId="0" fontId="8" fillId="2" borderId="0" xfId="1" applyFont="1" applyFill="1" applyBorder="1" applyAlignment="1" applyProtection="1">
      <alignment horizontal="center" vertical="center" wrapText="1"/>
      <protection locked="0"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>
      <alignment horizontal="left" wrapText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 vertical="center" wrapText="1"/>
      <protection hidden="1"/>
    </xf>
    <xf numFmtId="0" fontId="9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Font="1" applyFill="1" applyBorder="1" applyAlignment="1" applyProtection="1">
      <alignment horizontal="center" vertical="center" wrapText="1"/>
      <protection locked="0" hidden="1"/>
    </xf>
    <xf numFmtId="0" fontId="9" fillId="2" borderId="2" xfId="1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8" xfId="1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4" xfId="1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5" xfId="1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6" xfId="1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9" xfId="1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9" fillId="0" borderId="10" xfId="1" applyNumberFormat="1" applyFont="1" applyFill="1" applyBorder="1" applyAlignment="1" applyProtection="1">
      <alignment horizontal="center" vertical="center" wrapText="1"/>
      <protection locked="0"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locked="0" hidden="1"/>
    </xf>
  </cellXfs>
  <cellStyles count="2">
    <cellStyle name="Обычный" xfId="0" builtinId="0"/>
    <cellStyle name="Обычный_tmp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6"/>
  <sheetViews>
    <sheetView tabSelected="1" topLeftCell="A9" zoomScaleNormal="100" workbookViewId="0">
      <selection activeCell="J191" activeCellId="1" sqref="J335 J191"/>
    </sheetView>
  </sheetViews>
  <sheetFormatPr defaultColWidth="9.109375" defaultRowHeight="14.4" x14ac:dyDescent="0.3"/>
  <cols>
    <col min="1" max="1" width="6.6640625" customWidth="1"/>
    <col min="2" max="2" width="38.6640625" customWidth="1"/>
    <col min="3" max="3" width="7.109375" customWidth="1"/>
    <col min="4" max="4" width="4.33203125" customWidth="1"/>
    <col min="5" max="5" width="2.44140625" customWidth="1"/>
    <col min="6" max="6" width="2.6640625" customWidth="1"/>
    <col min="7" max="7" width="6.5546875" customWidth="1"/>
    <col min="8" max="8" width="6.44140625" customWidth="1"/>
    <col min="9" max="9" width="12" customWidth="1"/>
    <col min="10" max="10" width="10.88671875" customWidth="1"/>
    <col min="11" max="11" width="10.109375" customWidth="1"/>
    <col min="12" max="12" width="9.5546875" customWidth="1"/>
    <col min="13" max="13" width="8.109375" customWidth="1"/>
    <col min="14" max="14" width="9.109375" customWidth="1"/>
    <col min="15" max="15" width="13" style="55" customWidth="1"/>
    <col min="16" max="16" width="9.33203125" style="55" bestFit="1" customWidth="1"/>
    <col min="17" max="17" width="9.88671875" bestFit="1" customWidth="1"/>
    <col min="18" max="18" width="9.33203125" bestFit="1" customWidth="1"/>
    <col min="257" max="257" width="6.6640625" customWidth="1"/>
    <col min="258" max="258" width="38.6640625" customWidth="1"/>
    <col min="259" max="259" width="7.109375" customWidth="1"/>
    <col min="260" max="260" width="4.33203125" customWidth="1"/>
    <col min="261" max="261" width="2.44140625" customWidth="1"/>
    <col min="262" max="262" width="2.6640625" customWidth="1"/>
    <col min="263" max="263" width="6.5546875" customWidth="1"/>
    <col min="264" max="264" width="6.44140625" customWidth="1"/>
    <col min="265" max="265" width="10" customWidth="1"/>
    <col min="266" max="266" width="10.88671875" customWidth="1"/>
    <col min="267" max="267" width="10.109375" customWidth="1"/>
    <col min="268" max="268" width="9.5546875" customWidth="1"/>
    <col min="269" max="269" width="8.109375" customWidth="1"/>
    <col min="270" max="270" width="9.109375" customWidth="1"/>
    <col min="271" max="271" width="9.88671875" bestFit="1" customWidth="1"/>
    <col min="272" max="272" width="9.33203125" bestFit="1" customWidth="1"/>
    <col min="273" max="273" width="9.88671875" bestFit="1" customWidth="1"/>
    <col min="274" max="274" width="9.33203125" bestFit="1" customWidth="1"/>
    <col min="513" max="513" width="6.6640625" customWidth="1"/>
    <col min="514" max="514" width="38.6640625" customWidth="1"/>
    <col min="515" max="515" width="7.109375" customWidth="1"/>
    <col min="516" max="516" width="4.33203125" customWidth="1"/>
    <col min="517" max="517" width="2.44140625" customWidth="1"/>
    <col min="518" max="518" width="2.6640625" customWidth="1"/>
    <col min="519" max="519" width="6.5546875" customWidth="1"/>
    <col min="520" max="520" width="6.44140625" customWidth="1"/>
    <col min="521" max="521" width="10" customWidth="1"/>
    <col min="522" max="522" width="10.88671875" customWidth="1"/>
    <col min="523" max="523" width="10.109375" customWidth="1"/>
    <col min="524" max="524" width="9.5546875" customWidth="1"/>
    <col min="525" max="525" width="8.109375" customWidth="1"/>
    <col min="526" max="526" width="9.109375" customWidth="1"/>
    <col min="527" max="527" width="9.88671875" bestFit="1" customWidth="1"/>
    <col min="528" max="528" width="9.33203125" bestFit="1" customWidth="1"/>
    <col min="529" max="529" width="9.88671875" bestFit="1" customWidth="1"/>
    <col min="530" max="530" width="9.33203125" bestFit="1" customWidth="1"/>
    <col min="769" max="769" width="6.6640625" customWidth="1"/>
    <col min="770" max="770" width="38.6640625" customWidth="1"/>
    <col min="771" max="771" width="7.109375" customWidth="1"/>
    <col min="772" max="772" width="4.33203125" customWidth="1"/>
    <col min="773" max="773" width="2.44140625" customWidth="1"/>
    <col min="774" max="774" width="2.6640625" customWidth="1"/>
    <col min="775" max="775" width="6.5546875" customWidth="1"/>
    <col min="776" max="776" width="6.44140625" customWidth="1"/>
    <col min="777" max="777" width="10" customWidth="1"/>
    <col min="778" max="778" width="10.88671875" customWidth="1"/>
    <col min="779" max="779" width="10.109375" customWidth="1"/>
    <col min="780" max="780" width="9.5546875" customWidth="1"/>
    <col min="781" max="781" width="8.109375" customWidth="1"/>
    <col min="782" max="782" width="9.109375" customWidth="1"/>
    <col min="783" max="783" width="9.88671875" bestFit="1" customWidth="1"/>
    <col min="784" max="784" width="9.33203125" bestFit="1" customWidth="1"/>
    <col min="785" max="785" width="9.88671875" bestFit="1" customWidth="1"/>
    <col min="786" max="786" width="9.33203125" bestFit="1" customWidth="1"/>
    <col min="1025" max="1025" width="6.6640625" customWidth="1"/>
    <col min="1026" max="1026" width="38.6640625" customWidth="1"/>
    <col min="1027" max="1027" width="7.109375" customWidth="1"/>
    <col min="1028" max="1028" width="4.33203125" customWidth="1"/>
    <col min="1029" max="1029" width="2.44140625" customWidth="1"/>
    <col min="1030" max="1030" width="2.6640625" customWidth="1"/>
    <col min="1031" max="1031" width="6.5546875" customWidth="1"/>
    <col min="1032" max="1032" width="6.44140625" customWidth="1"/>
    <col min="1033" max="1033" width="10" customWidth="1"/>
    <col min="1034" max="1034" width="10.88671875" customWidth="1"/>
    <col min="1035" max="1035" width="10.109375" customWidth="1"/>
    <col min="1036" max="1036" width="9.5546875" customWidth="1"/>
    <col min="1037" max="1037" width="8.109375" customWidth="1"/>
    <col min="1038" max="1038" width="9.109375" customWidth="1"/>
    <col min="1039" max="1039" width="9.88671875" bestFit="1" customWidth="1"/>
    <col min="1040" max="1040" width="9.33203125" bestFit="1" customWidth="1"/>
    <col min="1041" max="1041" width="9.88671875" bestFit="1" customWidth="1"/>
    <col min="1042" max="1042" width="9.33203125" bestFit="1" customWidth="1"/>
    <col min="1281" max="1281" width="6.6640625" customWidth="1"/>
    <col min="1282" max="1282" width="38.6640625" customWidth="1"/>
    <col min="1283" max="1283" width="7.109375" customWidth="1"/>
    <col min="1284" max="1284" width="4.33203125" customWidth="1"/>
    <col min="1285" max="1285" width="2.44140625" customWidth="1"/>
    <col min="1286" max="1286" width="2.6640625" customWidth="1"/>
    <col min="1287" max="1287" width="6.5546875" customWidth="1"/>
    <col min="1288" max="1288" width="6.44140625" customWidth="1"/>
    <col min="1289" max="1289" width="10" customWidth="1"/>
    <col min="1290" max="1290" width="10.88671875" customWidth="1"/>
    <col min="1291" max="1291" width="10.109375" customWidth="1"/>
    <col min="1292" max="1292" width="9.5546875" customWidth="1"/>
    <col min="1293" max="1293" width="8.109375" customWidth="1"/>
    <col min="1294" max="1294" width="9.109375" customWidth="1"/>
    <col min="1295" max="1295" width="9.88671875" bestFit="1" customWidth="1"/>
    <col min="1296" max="1296" width="9.33203125" bestFit="1" customWidth="1"/>
    <col min="1297" max="1297" width="9.88671875" bestFit="1" customWidth="1"/>
    <col min="1298" max="1298" width="9.33203125" bestFit="1" customWidth="1"/>
    <col min="1537" max="1537" width="6.6640625" customWidth="1"/>
    <col min="1538" max="1538" width="38.6640625" customWidth="1"/>
    <col min="1539" max="1539" width="7.109375" customWidth="1"/>
    <col min="1540" max="1540" width="4.33203125" customWidth="1"/>
    <col min="1541" max="1541" width="2.44140625" customWidth="1"/>
    <col min="1542" max="1542" width="2.6640625" customWidth="1"/>
    <col min="1543" max="1543" width="6.5546875" customWidth="1"/>
    <col min="1544" max="1544" width="6.44140625" customWidth="1"/>
    <col min="1545" max="1545" width="10" customWidth="1"/>
    <col min="1546" max="1546" width="10.88671875" customWidth="1"/>
    <col min="1547" max="1547" width="10.109375" customWidth="1"/>
    <col min="1548" max="1548" width="9.5546875" customWidth="1"/>
    <col min="1549" max="1549" width="8.109375" customWidth="1"/>
    <col min="1550" max="1550" width="9.109375" customWidth="1"/>
    <col min="1551" max="1551" width="9.88671875" bestFit="1" customWidth="1"/>
    <col min="1552" max="1552" width="9.33203125" bestFit="1" customWidth="1"/>
    <col min="1553" max="1553" width="9.88671875" bestFit="1" customWidth="1"/>
    <col min="1554" max="1554" width="9.33203125" bestFit="1" customWidth="1"/>
    <col min="1793" max="1793" width="6.6640625" customWidth="1"/>
    <col min="1794" max="1794" width="38.6640625" customWidth="1"/>
    <col min="1795" max="1795" width="7.109375" customWidth="1"/>
    <col min="1796" max="1796" width="4.33203125" customWidth="1"/>
    <col min="1797" max="1797" width="2.44140625" customWidth="1"/>
    <col min="1798" max="1798" width="2.6640625" customWidth="1"/>
    <col min="1799" max="1799" width="6.5546875" customWidth="1"/>
    <col min="1800" max="1800" width="6.44140625" customWidth="1"/>
    <col min="1801" max="1801" width="10" customWidth="1"/>
    <col min="1802" max="1802" width="10.88671875" customWidth="1"/>
    <col min="1803" max="1803" width="10.109375" customWidth="1"/>
    <col min="1804" max="1804" width="9.5546875" customWidth="1"/>
    <col min="1805" max="1805" width="8.109375" customWidth="1"/>
    <col min="1806" max="1806" width="9.109375" customWidth="1"/>
    <col min="1807" max="1807" width="9.88671875" bestFit="1" customWidth="1"/>
    <col min="1808" max="1808" width="9.33203125" bestFit="1" customWidth="1"/>
    <col min="1809" max="1809" width="9.88671875" bestFit="1" customWidth="1"/>
    <col min="1810" max="1810" width="9.33203125" bestFit="1" customWidth="1"/>
    <col min="2049" max="2049" width="6.6640625" customWidth="1"/>
    <col min="2050" max="2050" width="38.6640625" customWidth="1"/>
    <col min="2051" max="2051" width="7.109375" customWidth="1"/>
    <col min="2052" max="2052" width="4.33203125" customWidth="1"/>
    <col min="2053" max="2053" width="2.44140625" customWidth="1"/>
    <col min="2054" max="2054" width="2.6640625" customWidth="1"/>
    <col min="2055" max="2055" width="6.5546875" customWidth="1"/>
    <col min="2056" max="2056" width="6.44140625" customWidth="1"/>
    <col min="2057" max="2057" width="10" customWidth="1"/>
    <col min="2058" max="2058" width="10.88671875" customWidth="1"/>
    <col min="2059" max="2059" width="10.109375" customWidth="1"/>
    <col min="2060" max="2060" width="9.5546875" customWidth="1"/>
    <col min="2061" max="2061" width="8.109375" customWidth="1"/>
    <col min="2062" max="2062" width="9.109375" customWidth="1"/>
    <col min="2063" max="2063" width="9.88671875" bestFit="1" customWidth="1"/>
    <col min="2064" max="2064" width="9.33203125" bestFit="1" customWidth="1"/>
    <col min="2065" max="2065" width="9.88671875" bestFit="1" customWidth="1"/>
    <col min="2066" max="2066" width="9.33203125" bestFit="1" customWidth="1"/>
    <col min="2305" max="2305" width="6.6640625" customWidth="1"/>
    <col min="2306" max="2306" width="38.6640625" customWidth="1"/>
    <col min="2307" max="2307" width="7.109375" customWidth="1"/>
    <col min="2308" max="2308" width="4.33203125" customWidth="1"/>
    <col min="2309" max="2309" width="2.44140625" customWidth="1"/>
    <col min="2310" max="2310" width="2.6640625" customWidth="1"/>
    <col min="2311" max="2311" width="6.5546875" customWidth="1"/>
    <col min="2312" max="2312" width="6.44140625" customWidth="1"/>
    <col min="2313" max="2313" width="10" customWidth="1"/>
    <col min="2314" max="2314" width="10.88671875" customWidth="1"/>
    <col min="2315" max="2315" width="10.109375" customWidth="1"/>
    <col min="2316" max="2316" width="9.5546875" customWidth="1"/>
    <col min="2317" max="2317" width="8.109375" customWidth="1"/>
    <col min="2318" max="2318" width="9.109375" customWidth="1"/>
    <col min="2319" max="2319" width="9.88671875" bestFit="1" customWidth="1"/>
    <col min="2320" max="2320" width="9.33203125" bestFit="1" customWidth="1"/>
    <col min="2321" max="2321" width="9.88671875" bestFit="1" customWidth="1"/>
    <col min="2322" max="2322" width="9.33203125" bestFit="1" customWidth="1"/>
    <col min="2561" max="2561" width="6.6640625" customWidth="1"/>
    <col min="2562" max="2562" width="38.6640625" customWidth="1"/>
    <col min="2563" max="2563" width="7.109375" customWidth="1"/>
    <col min="2564" max="2564" width="4.33203125" customWidth="1"/>
    <col min="2565" max="2565" width="2.44140625" customWidth="1"/>
    <col min="2566" max="2566" width="2.6640625" customWidth="1"/>
    <col min="2567" max="2567" width="6.5546875" customWidth="1"/>
    <col min="2568" max="2568" width="6.44140625" customWidth="1"/>
    <col min="2569" max="2569" width="10" customWidth="1"/>
    <col min="2570" max="2570" width="10.88671875" customWidth="1"/>
    <col min="2571" max="2571" width="10.109375" customWidth="1"/>
    <col min="2572" max="2572" width="9.5546875" customWidth="1"/>
    <col min="2573" max="2573" width="8.109375" customWidth="1"/>
    <col min="2574" max="2574" width="9.109375" customWidth="1"/>
    <col min="2575" max="2575" width="9.88671875" bestFit="1" customWidth="1"/>
    <col min="2576" max="2576" width="9.33203125" bestFit="1" customWidth="1"/>
    <col min="2577" max="2577" width="9.88671875" bestFit="1" customWidth="1"/>
    <col min="2578" max="2578" width="9.33203125" bestFit="1" customWidth="1"/>
    <col min="2817" max="2817" width="6.6640625" customWidth="1"/>
    <col min="2818" max="2818" width="38.6640625" customWidth="1"/>
    <col min="2819" max="2819" width="7.109375" customWidth="1"/>
    <col min="2820" max="2820" width="4.33203125" customWidth="1"/>
    <col min="2821" max="2821" width="2.44140625" customWidth="1"/>
    <col min="2822" max="2822" width="2.6640625" customWidth="1"/>
    <col min="2823" max="2823" width="6.5546875" customWidth="1"/>
    <col min="2824" max="2824" width="6.44140625" customWidth="1"/>
    <col min="2825" max="2825" width="10" customWidth="1"/>
    <col min="2826" max="2826" width="10.88671875" customWidth="1"/>
    <col min="2827" max="2827" width="10.109375" customWidth="1"/>
    <col min="2828" max="2828" width="9.5546875" customWidth="1"/>
    <col min="2829" max="2829" width="8.109375" customWidth="1"/>
    <col min="2830" max="2830" width="9.109375" customWidth="1"/>
    <col min="2831" max="2831" width="9.88671875" bestFit="1" customWidth="1"/>
    <col min="2832" max="2832" width="9.33203125" bestFit="1" customWidth="1"/>
    <col min="2833" max="2833" width="9.88671875" bestFit="1" customWidth="1"/>
    <col min="2834" max="2834" width="9.33203125" bestFit="1" customWidth="1"/>
    <col min="3073" max="3073" width="6.6640625" customWidth="1"/>
    <col min="3074" max="3074" width="38.6640625" customWidth="1"/>
    <col min="3075" max="3075" width="7.109375" customWidth="1"/>
    <col min="3076" max="3076" width="4.33203125" customWidth="1"/>
    <col min="3077" max="3077" width="2.44140625" customWidth="1"/>
    <col min="3078" max="3078" width="2.6640625" customWidth="1"/>
    <col min="3079" max="3079" width="6.5546875" customWidth="1"/>
    <col min="3080" max="3080" width="6.44140625" customWidth="1"/>
    <col min="3081" max="3081" width="10" customWidth="1"/>
    <col min="3082" max="3082" width="10.88671875" customWidth="1"/>
    <col min="3083" max="3083" width="10.109375" customWidth="1"/>
    <col min="3084" max="3084" width="9.5546875" customWidth="1"/>
    <col min="3085" max="3085" width="8.109375" customWidth="1"/>
    <col min="3086" max="3086" width="9.109375" customWidth="1"/>
    <col min="3087" max="3087" width="9.88671875" bestFit="1" customWidth="1"/>
    <col min="3088" max="3088" width="9.33203125" bestFit="1" customWidth="1"/>
    <col min="3089" max="3089" width="9.88671875" bestFit="1" customWidth="1"/>
    <col min="3090" max="3090" width="9.33203125" bestFit="1" customWidth="1"/>
    <col min="3329" max="3329" width="6.6640625" customWidth="1"/>
    <col min="3330" max="3330" width="38.6640625" customWidth="1"/>
    <col min="3331" max="3331" width="7.109375" customWidth="1"/>
    <col min="3332" max="3332" width="4.33203125" customWidth="1"/>
    <col min="3333" max="3333" width="2.44140625" customWidth="1"/>
    <col min="3334" max="3334" width="2.6640625" customWidth="1"/>
    <col min="3335" max="3335" width="6.5546875" customWidth="1"/>
    <col min="3336" max="3336" width="6.44140625" customWidth="1"/>
    <col min="3337" max="3337" width="10" customWidth="1"/>
    <col min="3338" max="3338" width="10.88671875" customWidth="1"/>
    <col min="3339" max="3339" width="10.109375" customWidth="1"/>
    <col min="3340" max="3340" width="9.5546875" customWidth="1"/>
    <col min="3341" max="3341" width="8.109375" customWidth="1"/>
    <col min="3342" max="3342" width="9.109375" customWidth="1"/>
    <col min="3343" max="3343" width="9.88671875" bestFit="1" customWidth="1"/>
    <col min="3344" max="3344" width="9.33203125" bestFit="1" customWidth="1"/>
    <col min="3345" max="3345" width="9.88671875" bestFit="1" customWidth="1"/>
    <col min="3346" max="3346" width="9.33203125" bestFit="1" customWidth="1"/>
    <col min="3585" max="3585" width="6.6640625" customWidth="1"/>
    <col min="3586" max="3586" width="38.6640625" customWidth="1"/>
    <col min="3587" max="3587" width="7.109375" customWidth="1"/>
    <col min="3588" max="3588" width="4.33203125" customWidth="1"/>
    <col min="3589" max="3589" width="2.44140625" customWidth="1"/>
    <col min="3590" max="3590" width="2.6640625" customWidth="1"/>
    <col min="3591" max="3591" width="6.5546875" customWidth="1"/>
    <col min="3592" max="3592" width="6.44140625" customWidth="1"/>
    <col min="3593" max="3593" width="10" customWidth="1"/>
    <col min="3594" max="3594" width="10.88671875" customWidth="1"/>
    <col min="3595" max="3595" width="10.109375" customWidth="1"/>
    <col min="3596" max="3596" width="9.5546875" customWidth="1"/>
    <col min="3597" max="3597" width="8.109375" customWidth="1"/>
    <col min="3598" max="3598" width="9.109375" customWidth="1"/>
    <col min="3599" max="3599" width="9.88671875" bestFit="1" customWidth="1"/>
    <col min="3600" max="3600" width="9.33203125" bestFit="1" customWidth="1"/>
    <col min="3601" max="3601" width="9.88671875" bestFit="1" customWidth="1"/>
    <col min="3602" max="3602" width="9.33203125" bestFit="1" customWidth="1"/>
    <col min="3841" max="3841" width="6.6640625" customWidth="1"/>
    <col min="3842" max="3842" width="38.6640625" customWidth="1"/>
    <col min="3843" max="3843" width="7.109375" customWidth="1"/>
    <col min="3844" max="3844" width="4.33203125" customWidth="1"/>
    <col min="3845" max="3845" width="2.44140625" customWidth="1"/>
    <col min="3846" max="3846" width="2.6640625" customWidth="1"/>
    <col min="3847" max="3847" width="6.5546875" customWidth="1"/>
    <col min="3848" max="3848" width="6.44140625" customWidth="1"/>
    <col min="3849" max="3849" width="10" customWidth="1"/>
    <col min="3850" max="3850" width="10.88671875" customWidth="1"/>
    <col min="3851" max="3851" width="10.109375" customWidth="1"/>
    <col min="3852" max="3852" width="9.5546875" customWidth="1"/>
    <col min="3853" max="3853" width="8.109375" customWidth="1"/>
    <col min="3854" max="3854" width="9.109375" customWidth="1"/>
    <col min="3855" max="3855" width="9.88671875" bestFit="1" customWidth="1"/>
    <col min="3856" max="3856" width="9.33203125" bestFit="1" customWidth="1"/>
    <col min="3857" max="3857" width="9.88671875" bestFit="1" customWidth="1"/>
    <col min="3858" max="3858" width="9.33203125" bestFit="1" customWidth="1"/>
    <col min="4097" max="4097" width="6.6640625" customWidth="1"/>
    <col min="4098" max="4098" width="38.6640625" customWidth="1"/>
    <col min="4099" max="4099" width="7.109375" customWidth="1"/>
    <col min="4100" max="4100" width="4.33203125" customWidth="1"/>
    <col min="4101" max="4101" width="2.44140625" customWidth="1"/>
    <col min="4102" max="4102" width="2.6640625" customWidth="1"/>
    <col min="4103" max="4103" width="6.5546875" customWidth="1"/>
    <col min="4104" max="4104" width="6.44140625" customWidth="1"/>
    <col min="4105" max="4105" width="10" customWidth="1"/>
    <col min="4106" max="4106" width="10.88671875" customWidth="1"/>
    <col min="4107" max="4107" width="10.109375" customWidth="1"/>
    <col min="4108" max="4108" width="9.5546875" customWidth="1"/>
    <col min="4109" max="4109" width="8.109375" customWidth="1"/>
    <col min="4110" max="4110" width="9.109375" customWidth="1"/>
    <col min="4111" max="4111" width="9.88671875" bestFit="1" customWidth="1"/>
    <col min="4112" max="4112" width="9.33203125" bestFit="1" customWidth="1"/>
    <col min="4113" max="4113" width="9.88671875" bestFit="1" customWidth="1"/>
    <col min="4114" max="4114" width="9.33203125" bestFit="1" customWidth="1"/>
    <col min="4353" max="4353" width="6.6640625" customWidth="1"/>
    <col min="4354" max="4354" width="38.6640625" customWidth="1"/>
    <col min="4355" max="4355" width="7.109375" customWidth="1"/>
    <col min="4356" max="4356" width="4.33203125" customWidth="1"/>
    <col min="4357" max="4357" width="2.44140625" customWidth="1"/>
    <col min="4358" max="4358" width="2.6640625" customWidth="1"/>
    <col min="4359" max="4359" width="6.5546875" customWidth="1"/>
    <col min="4360" max="4360" width="6.44140625" customWidth="1"/>
    <col min="4361" max="4361" width="10" customWidth="1"/>
    <col min="4362" max="4362" width="10.88671875" customWidth="1"/>
    <col min="4363" max="4363" width="10.109375" customWidth="1"/>
    <col min="4364" max="4364" width="9.5546875" customWidth="1"/>
    <col min="4365" max="4365" width="8.109375" customWidth="1"/>
    <col min="4366" max="4366" width="9.109375" customWidth="1"/>
    <col min="4367" max="4367" width="9.88671875" bestFit="1" customWidth="1"/>
    <col min="4368" max="4368" width="9.33203125" bestFit="1" customWidth="1"/>
    <col min="4369" max="4369" width="9.88671875" bestFit="1" customWidth="1"/>
    <col min="4370" max="4370" width="9.33203125" bestFit="1" customWidth="1"/>
    <col min="4609" max="4609" width="6.6640625" customWidth="1"/>
    <col min="4610" max="4610" width="38.6640625" customWidth="1"/>
    <col min="4611" max="4611" width="7.109375" customWidth="1"/>
    <col min="4612" max="4612" width="4.33203125" customWidth="1"/>
    <col min="4613" max="4613" width="2.44140625" customWidth="1"/>
    <col min="4614" max="4614" width="2.6640625" customWidth="1"/>
    <col min="4615" max="4615" width="6.5546875" customWidth="1"/>
    <col min="4616" max="4616" width="6.44140625" customWidth="1"/>
    <col min="4617" max="4617" width="10" customWidth="1"/>
    <col min="4618" max="4618" width="10.88671875" customWidth="1"/>
    <col min="4619" max="4619" width="10.109375" customWidth="1"/>
    <col min="4620" max="4620" width="9.5546875" customWidth="1"/>
    <col min="4621" max="4621" width="8.109375" customWidth="1"/>
    <col min="4622" max="4622" width="9.109375" customWidth="1"/>
    <col min="4623" max="4623" width="9.88671875" bestFit="1" customWidth="1"/>
    <col min="4624" max="4624" width="9.33203125" bestFit="1" customWidth="1"/>
    <col min="4625" max="4625" width="9.88671875" bestFit="1" customWidth="1"/>
    <col min="4626" max="4626" width="9.33203125" bestFit="1" customWidth="1"/>
    <col min="4865" max="4865" width="6.6640625" customWidth="1"/>
    <col min="4866" max="4866" width="38.6640625" customWidth="1"/>
    <col min="4867" max="4867" width="7.109375" customWidth="1"/>
    <col min="4868" max="4868" width="4.33203125" customWidth="1"/>
    <col min="4869" max="4869" width="2.44140625" customWidth="1"/>
    <col min="4870" max="4870" width="2.6640625" customWidth="1"/>
    <col min="4871" max="4871" width="6.5546875" customWidth="1"/>
    <col min="4872" max="4872" width="6.44140625" customWidth="1"/>
    <col min="4873" max="4873" width="10" customWidth="1"/>
    <col min="4874" max="4874" width="10.88671875" customWidth="1"/>
    <col min="4875" max="4875" width="10.109375" customWidth="1"/>
    <col min="4876" max="4876" width="9.5546875" customWidth="1"/>
    <col min="4877" max="4877" width="8.109375" customWidth="1"/>
    <col min="4878" max="4878" width="9.109375" customWidth="1"/>
    <col min="4879" max="4879" width="9.88671875" bestFit="1" customWidth="1"/>
    <col min="4880" max="4880" width="9.33203125" bestFit="1" customWidth="1"/>
    <col min="4881" max="4881" width="9.88671875" bestFit="1" customWidth="1"/>
    <col min="4882" max="4882" width="9.33203125" bestFit="1" customWidth="1"/>
    <col min="5121" max="5121" width="6.6640625" customWidth="1"/>
    <col min="5122" max="5122" width="38.6640625" customWidth="1"/>
    <col min="5123" max="5123" width="7.109375" customWidth="1"/>
    <col min="5124" max="5124" width="4.33203125" customWidth="1"/>
    <col min="5125" max="5125" width="2.44140625" customWidth="1"/>
    <col min="5126" max="5126" width="2.6640625" customWidth="1"/>
    <col min="5127" max="5127" width="6.5546875" customWidth="1"/>
    <col min="5128" max="5128" width="6.44140625" customWidth="1"/>
    <col min="5129" max="5129" width="10" customWidth="1"/>
    <col min="5130" max="5130" width="10.88671875" customWidth="1"/>
    <col min="5131" max="5131" width="10.109375" customWidth="1"/>
    <col min="5132" max="5132" width="9.5546875" customWidth="1"/>
    <col min="5133" max="5133" width="8.109375" customWidth="1"/>
    <col min="5134" max="5134" width="9.109375" customWidth="1"/>
    <col min="5135" max="5135" width="9.88671875" bestFit="1" customWidth="1"/>
    <col min="5136" max="5136" width="9.33203125" bestFit="1" customWidth="1"/>
    <col min="5137" max="5137" width="9.88671875" bestFit="1" customWidth="1"/>
    <col min="5138" max="5138" width="9.33203125" bestFit="1" customWidth="1"/>
    <col min="5377" max="5377" width="6.6640625" customWidth="1"/>
    <col min="5378" max="5378" width="38.6640625" customWidth="1"/>
    <col min="5379" max="5379" width="7.109375" customWidth="1"/>
    <col min="5380" max="5380" width="4.33203125" customWidth="1"/>
    <col min="5381" max="5381" width="2.44140625" customWidth="1"/>
    <col min="5382" max="5382" width="2.6640625" customWidth="1"/>
    <col min="5383" max="5383" width="6.5546875" customWidth="1"/>
    <col min="5384" max="5384" width="6.44140625" customWidth="1"/>
    <col min="5385" max="5385" width="10" customWidth="1"/>
    <col min="5386" max="5386" width="10.88671875" customWidth="1"/>
    <col min="5387" max="5387" width="10.109375" customWidth="1"/>
    <col min="5388" max="5388" width="9.5546875" customWidth="1"/>
    <col min="5389" max="5389" width="8.109375" customWidth="1"/>
    <col min="5390" max="5390" width="9.109375" customWidth="1"/>
    <col min="5391" max="5391" width="9.88671875" bestFit="1" customWidth="1"/>
    <col min="5392" max="5392" width="9.33203125" bestFit="1" customWidth="1"/>
    <col min="5393" max="5393" width="9.88671875" bestFit="1" customWidth="1"/>
    <col min="5394" max="5394" width="9.33203125" bestFit="1" customWidth="1"/>
    <col min="5633" max="5633" width="6.6640625" customWidth="1"/>
    <col min="5634" max="5634" width="38.6640625" customWidth="1"/>
    <col min="5635" max="5635" width="7.109375" customWidth="1"/>
    <col min="5636" max="5636" width="4.33203125" customWidth="1"/>
    <col min="5637" max="5637" width="2.44140625" customWidth="1"/>
    <col min="5638" max="5638" width="2.6640625" customWidth="1"/>
    <col min="5639" max="5639" width="6.5546875" customWidth="1"/>
    <col min="5640" max="5640" width="6.44140625" customWidth="1"/>
    <col min="5641" max="5641" width="10" customWidth="1"/>
    <col min="5642" max="5642" width="10.88671875" customWidth="1"/>
    <col min="5643" max="5643" width="10.109375" customWidth="1"/>
    <col min="5644" max="5644" width="9.5546875" customWidth="1"/>
    <col min="5645" max="5645" width="8.109375" customWidth="1"/>
    <col min="5646" max="5646" width="9.109375" customWidth="1"/>
    <col min="5647" max="5647" width="9.88671875" bestFit="1" customWidth="1"/>
    <col min="5648" max="5648" width="9.33203125" bestFit="1" customWidth="1"/>
    <col min="5649" max="5649" width="9.88671875" bestFit="1" customWidth="1"/>
    <col min="5650" max="5650" width="9.33203125" bestFit="1" customWidth="1"/>
    <col min="5889" max="5889" width="6.6640625" customWidth="1"/>
    <col min="5890" max="5890" width="38.6640625" customWidth="1"/>
    <col min="5891" max="5891" width="7.109375" customWidth="1"/>
    <col min="5892" max="5892" width="4.33203125" customWidth="1"/>
    <col min="5893" max="5893" width="2.44140625" customWidth="1"/>
    <col min="5894" max="5894" width="2.6640625" customWidth="1"/>
    <col min="5895" max="5895" width="6.5546875" customWidth="1"/>
    <col min="5896" max="5896" width="6.44140625" customWidth="1"/>
    <col min="5897" max="5897" width="10" customWidth="1"/>
    <col min="5898" max="5898" width="10.88671875" customWidth="1"/>
    <col min="5899" max="5899" width="10.109375" customWidth="1"/>
    <col min="5900" max="5900" width="9.5546875" customWidth="1"/>
    <col min="5901" max="5901" width="8.109375" customWidth="1"/>
    <col min="5902" max="5902" width="9.109375" customWidth="1"/>
    <col min="5903" max="5903" width="9.88671875" bestFit="1" customWidth="1"/>
    <col min="5904" max="5904" width="9.33203125" bestFit="1" customWidth="1"/>
    <col min="5905" max="5905" width="9.88671875" bestFit="1" customWidth="1"/>
    <col min="5906" max="5906" width="9.33203125" bestFit="1" customWidth="1"/>
    <col min="6145" max="6145" width="6.6640625" customWidth="1"/>
    <col min="6146" max="6146" width="38.6640625" customWidth="1"/>
    <col min="6147" max="6147" width="7.109375" customWidth="1"/>
    <col min="6148" max="6148" width="4.33203125" customWidth="1"/>
    <col min="6149" max="6149" width="2.44140625" customWidth="1"/>
    <col min="6150" max="6150" width="2.6640625" customWidth="1"/>
    <col min="6151" max="6151" width="6.5546875" customWidth="1"/>
    <col min="6152" max="6152" width="6.44140625" customWidth="1"/>
    <col min="6153" max="6153" width="10" customWidth="1"/>
    <col min="6154" max="6154" width="10.88671875" customWidth="1"/>
    <col min="6155" max="6155" width="10.109375" customWidth="1"/>
    <col min="6156" max="6156" width="9.5546875" customWidth="1"/>
    <col min="6157" max="6157" width="8.109375" customWidth="1"/>
    <col min="6158" max="6158" width="9.109375" customWidth="1"/>
    <col min="6159" max="6159" width="9.88671875" bestFit="1" customWidth="1"/>
    <col min="6160" max="6160" width="9.33203125" bestFit="1" customWidth="1"/>
    <col min="6161" max="6161" width="9.88671875" bestFit="1" customWidth="1"/>
    <col min="6162" max="6162" width="9.33203125" bestFit="1" customWidth="1"/>
    <col min="6401" max="6401" width="6.6640625" customWidth="1"/>
    <col min="6402" max="6402" width="38.6640625" customWidth="1"/>
    <col min="6403" max="6403" width="7.109375" customWidth="1"/>
    <col min="6404" max="6404" width="4.33203125" customWidth="1"/>
    <col min="6405" max="6405" width="2.44140625" customWidth="1"/>
    <col min="6406" max="6406" width="2.6640625" customWidth="1"/>
    <col min="6407" max="6407" width="6.5546875" customWidth="1"/>
    <col min="6408" max="6408" width="6.44140625" customWidth="1"/>
    <col min="6409" max="6409" width="10" customWidth="1"/>
    <col min="6410" max="6410" width="10.88671875" customWidth="1"/>
    <col min="6411" max="6411" width="10.109375" customWidth="1"/>
    <col min="6412" max="6412" width="9.5546875" customWidth="1"/>
    <col min="6413" max="6413" width="8.109375" customWidth="1"/>
    <col min="6414" max="6414" width="9.109375" customWidth="1"/>
    <col min="6415" max="6415" width="9.88671875" bestFit="1" customWidth="1"/>
    <col min="6416" max="6416" width="9.33203125" bestFit="1" customWidth="1"/>
    <col min="6417" max="6417" width="9.88671875" bestFit="1" customWidth="1"/>
    <col min="6418" max="6418" width="9.33203125" bestFit="1" customWidth="1"/>
    <col min="6657" max="6657" width="6.6640625" customWidth="1"/>
    <col min="6658" max="6658" width="38.6640625" customWidth="1"/>
    <col min="6659" max="6659" width="7.109375" customWidth="1"/>
    <col min="6660" max="6660" width="4.33203125" customWidth="1"/>
    <col min="6661" max="6661" width="2.44140625" customWidth="1"/>
    <col min="6662" max="6662" width="2.6640625" customWidth="1"/>
    <col min="6663" max="6663" width="6.5546875" customWidth="1"/>
    <col min="6664" max="6664" width="6.44140625" customWidth="1"/>
    <col min="6665" max="6665" width="10" customWidth="1"/>
    <col min="6666" max="6666" width="10.88671875" customWidth="1"/>
    <col min="6667" max="6667" width="10.109375" customWidth="1"/>
    <col min="6668" max="6668" width="9.5546875" customWidth="1"/>
    <col min="6669" max="6669" width="8.109375" customWidth="1"/>
    <col min="6670" max="6670" width="9.109375" customWidth="1"/>
    <col min="6671" max="6671" width="9.88671875" bestFit="1" customWidth="1"/>
    <col min="6672" max="6672" width="9.33203125" bestFit="1" customWidth="1"/>
    <col min="6673" max="6673" width="9.88671875" bestFit="1" customWidth="1"/>
    <col min="6674" max="6674" width="9.33203125" bestFit="1" customWidth="1"/>
    <col min="6913" max="6913" width="6.6640625" customWidth="1"/>
    <col min="6914" max="6914" width="38.6640625" customWidth="1"/>
    <col min="6915" max="6915" width="7.109375" customWidth="1"/>
    <col min="6916" max="6916" width="4.33203125" customWidth="1"/>
    <col min="6917" max="6917" width="2.44140625" customWidth="1"/>
    <col min="6918" max="6918" width="2.6640625" customWidth="1"/>
    <col min="6919" max="6919" width="6.5546875" customWidth="1"/>
    <col min="6920" max="6920" width="6.44140625" customWidth="1"/>
    <col min="6921" max="6921" width="10" customWidth="1"/>
    <col min="6922" max="6922" width="10.88671875" customWidth="1"/>
    <col min="6923" max="6923" width="10.109375" customWidth="1"/>
    <col min="6924" max="6924" width="9.5546875" customWidth="1"/>
    <col min="6925" max="6925" width="8.109375" customWidth="1"/>
    <col min="6926" max="6926" width="9.109375" customWidth="1"/>
    <col min="6927" max="6927" width="9.88671875" bestFit="1" customWidth="1"/>
    <col min="6928" max="6928" width="9.33203125" bestFit="1" customWidth="1"/>
    <col min="6929" max="6929" width="9.88671875" bestFit="1" customWidth="1"/>
    <col min="6930" max="6930" width="9.33203125" bestFit="1" customWidth="1"/>
    <col min="7169" max="7169" width="6.6640625" customWidth="1"/>
    <col min="7170" max="7170" width="38.6640625" customWidth="1"/>
    <col min="7171" max="7171" width="7.109375" customWidth="1"/>
    <col min="7172" max="7172" width="4.33203125" customWidth="1"/>
    <col min="7173" max="7173" width="2.44140625" customWidth="1"/>
    <col min="7174" max="7174" width="2.6640625" customWidth="1"/>
    <col min="7175" max="7175" width="6.5546875" customWidth="1"/>
    <col min="7176" max="7176" width="6.44140625" customWidth="1"/>
    <col min="7177" max="7177" width="10" customWidth="1"/>
    <col min="7178" max="7178" width="10.88671875" customWidth="1"/>
    <col min="7179" max="7179" width="10.109375" customWidth="1"/>
    <col min="7180" max="7180" width="9.5546875" customWidth="1"/>
    <col min="7181" max="7181" width="8.109375" customWidth="1"/>
    <col min="7182" max="7182" width="9.109375" customWidth="1"/>
    <col min="7183" max="7183" width="9.88671875" bestFit="1" customWidth="1"/>
    <col min="7184" max="7184" width="9.33203125" bestFit="1" customWidth="1"/>
    <col min="7185" max="7185" width="9.88671875" bestFit="1" customWidth="1"/>
    <col min="7186" max="7186" width="9.33203125" bestFit="1" customWidth="1"/>
    <col min="7425" max="7425" width="6.6640625" customWidth="1"/>
    <col min="7426" max="7426" width="38.6640625" customWidth="1"/>
    <col min="7427" max="7427" width="7.109375" customWidth="1"/>
    <col min="7428" max="7428" width="4.33203125" customWidth="1"/>
    <col min="7429" max="7429" width="2.44140625" customWidth="1"/>
    <col min="7430" max="7430" width="2.6640625" customWidth="1"/>
    <col min="7431" max="7431" width="6.5546875" customWidth="1"/>
    <col min="7432" max="7432" width="6.44140625" customWidth="1"/>
    <col min="7433" max="7433" width="10" customWidth="1"/>
    <col min="7434" max="7434" width="10.88671875" customWidth="1"/>
    <col min="7435" max="7435" width="10.109375" customWidth="1"/>
    <col min="7436" max="7436" width="9.5546875" customWidth="1"/>
    <col min="7437" max="7437" width="8.109375" customWidth="1"/>
    <col min="7438" max="7438" width="9.109375" customWidth="1"/>
    <col min="7439" max="7439" width="9.88671875" bestFit="1" customWidth="1"/>
    <col min="7440" max="7440" width="9.33203125" bestFit="1" customWidth="1"/>
    <col min="7441" max="7441" width="9.88671875" bestFit="1" customWidth="1"/>
    <col min="7442" max="7442" width="9.33203125" bestFit="1" customWidth="1"/>
    <col min="7681" max="7681" width="6.6640625" customWidth="1"/>
    <col min="7682" max="7682" width="38.6640625" customWidth="1"/>
    <col min="7683" max="7683" width="7.109375" customWidth="1"/>
    <col min="7684" max="7684" width="4.33203125" customWidth="1"/>
    <col min="7685" max="7685" width="2.44140625" customWidth="1"/>
    <col min="7686" max="7686" width="2.6640625" customWidth="1"/>
    <col min="7687" max="7687" width="6.5546875" customWidth="1"/>
    <col min="7688" max="7688" width="6.44140625" customWidth="1"/>
    <col min="7689" max="7689" width="10" customWidth="1"/>
    <col min="7690" max="7690" width="10.88671875" customWidth="1"/>
    <col min="7691" max="7691" width="10.109375" customWidth="1"/>
    <col min="7692" max="7692" width="9.5546875" customWidth="1"/>
    <col min="7693" max="7693" width="8.109375" customWidth="1"/>
    <col min="7694" max="7694" width="9.109375" customWidth="1"/>
    <col min="7695" max="7695" width="9.88671875" bestFit="1" customWidth="1"/>
    <col min="7696" max="7696" width="9.33203125" bestFit="1" customWidth="1"/>
    <col min="7697" max="7697" width="9.88671875" bestFit="1" customWidth="1"/>
    <col min="7698" max="7698" width="9.33203125" bestFit="1" customWidth="1"/>
    <col min="7937" max="7937" width="6.6640625" customWidth="1"/>
    <col min="7938" max="7938" width="38.6640625" customWidth="1"/>
    <col min="7939" max="7939" width="7.109375" customWidth="1"/>
    <col min="7940" max="7940" width="4.33203125" customWidth="1"/>
    <col min="7941" max="7941" width="2.44140625" customWidth="1"/>
    <col min="7942" max="7942" width="2.6640625" customWidth="1"/>
    <col min="7943" max="7943" width="6.5546875" customWidth="1"/>
    <col min="7944" max="7944" width="6.44140625" customWidth="1"/>
    <col min="7945" max="7945" width="10" customWidth="1"/>
    <col min="7946" max="7946" width="10.88671875" customWidth="1"/>
    <col min="7947" max="7947" width="10.109375" customWidth="1"/>
    <col min="7948" max="7948" width="9.5546875" customWidth="1"/>
    <col min="7949" max="7949" width="8.109375" customWidth="1"/>
    <col min="7950" max="7950" width="9.109375" customWidth="1"/>
    <col min="7951" max="7951" width="9.88671875" bestFit="1" customWidth="1"/>
    <col min="7952" max="7952" width="9.33203125" bestFit="1" customWidth="1"/>
    <col min="7953" max="7953" width="9.88671875" bestFit="1" customWidth="1"/>
    <col min="7954" max="7954" width="9.33203125" bestFit="1" customWidth="1"/>
    <col min="8193" max="8193" width="6.6640625" customWidth="1"/>
    <col min="8194" max="8194" width="38.6640625" customWidth="1"/>
    <col min="8195" max="8195" width="7.109375" customWidth="1"/>
    <col min="8196" max="8196" width="4.33203125" customWidth="1"/>
    <col min="8197" max="8197" width="2.44140625" customWidth="1"/>
    <col min="8198" max="8198" width="2.6640625" customWidth="1"/>
    <col min="8199" max="8199" width="6.5546875" customWidth="1"/>
    <col min="8200" max="8200" width="6.44140625" customWidth="1"/>
    <col min="8201" max="8201" width="10" customWidth="1"/>
    <col min="8202" max="8202" width="10.88671875" customWidth="1"/>
    <col min="8203" max="8203" width="10.109375" customWidth="1"/>
    <col min="8204" max="8204" width="9.5546875" customWidth="1"/>
    <col min="8205" max="8205" width="8.109375" customWidth="1"/>
    <col min="8206" max="8206" width="9.109375" customWidth="1"/>
    <col min="8207" max="8207" width="9.88671875" bestFit="1" customWidth="1"/>
    <col min="8208" max="8208" width="9.33203125" bestFit="1" customWidth="1"/>
    <col min="8209" max="8209" width="9.88671875" bestFit="1" customWidth="1"/>
    <col min="8210" max="8210" width="9.33203125" bestFit="1" customWidth="1"/>
    <col min="8449" max="8449" width="6.6640625" customWidth="1"/>
    <col min="8450" max="8450" width="38.6640625" customWidth="1"/>
    <col min="8451" max="8451" width="7.109375" customWidth="1"/>
    <col min="8452" max="8452" width="4.33203125" customWidth="1"/>
    <col min="8453" max="8453" width="2.44140625" customWidth="1"/>
    <col min="8454" max="8454" width="2.6640625" customWidth="1"/>
    <col min="8455" max="8455" width="6.5546875" customWidth="1"/>
    <col min="8456" max="8456" width="6.44140625" customWidth="1"/>
    <col min="8457" max="8457" width="10" customWidth="1"/>
    <col min="8458" max="8458" width="10.88671875" customWidth="1"/>
    <col min="8459" max="8459" width="10.109375" customWidth="1"/>
    <col min="8460" max="8460" width="9.5546875" customWidth="1"/>
    <col min="8461" max="8461" width="8.109375" customWidth="1"/>
    <col min="8462" max="8462" width="9.109375" customWidth="1"/>
    <col min="8463" max="8463" width="9.88671875" bestFit="1" customWidth="1"/>
    <col min="8464" max="8464" width="9.33203125" bestFit="1" customWidth="1"/>
    <col min="8465" max="8465" width="9.88671875" bestFit="1" customWidth="1"/>
    <col min="8466" max="8466" width="9.33203125" bestFit="1" customWidth="1"/>
    <col min="8705" max="8705" width="6.6640625" customWidth="1"/>
    <col min="8706" max="8706" width="38.6640625" customWidth="1"/>
    <col min="8707" max="8707" width="7.109375" customWidth="1"/>
    <col min="8708" max="8708" width="4.33203125" customWidth="1"/>
    <col min="8709" max="8709" width="2.44140625" customWidth="1"/>
    <col min="8710" max="8710" width="2.6640625" customWidth="1"/>
    <col min="8711" max="8711" width="6.5546875" customWidth="1"/>
    <col min="8712" max="8712" width="6.44140625" customWidth="1"/>
    <col min="8713" max="8713" width="10" customWidth="1"/>
    <col min="8714" max="8714" width="10.88671875" customWidth="1"/>
    <col min="8715" max="8715" width="10.109375" customWidth="1"/>
    <col min="8716" max="8716" width="9.5546875" customWidth="1"/>
    <col min="8717" max="8717" width="8.109375" customWidth="1"/>
    <col min="8718" max="8718" width="9.109375" customWidth="1"/>
    <col min="8719" max="8719" width="9.88671875" bestFit="1" customWidth="1"/>
    <col min="8720" max="8720" width="9.33203125" bestFit="1" customWidth="1"/>
    <col min="8721" max="8721" width="9.88671875" bestFit="1" customWidth="1"/>
    <col min="8722" max="8722" width="9.33203125" bestFit="1" customWidth="1"/>
    <col min="8961" max="8961" width="6.6640625" customWidth="1"/>
    <col min="8962" max="8962" width="38.6640625" customWidth="1"/>
    <col min="8963" max="8963" width="7.109375" customWidth="1"/>
    <col min="8964" max="8964" width="4.33203125" customWidth="1"/>
    <col min="8965" max="8965" width="2.44140625" customWidth="1"/>
    <col min="8966" max="8966" width="2.6640625" customWidth="1"/>
    <col min="8967" max="8967" width="6.5546875" customWidth="1"/>
    <col min="8968" max="8968" width="6.44140625" customWidth="1"/>
    <col min="8969" max="8969" width="10" customWidth="1"/>
    <col min="8970" max="8970" width="10.88671875" customWidth="1"/>
    <col min="8971" max="8971" width="10.109375" customWidth="1"/>
    <col min="8972" max="8972" width="9.5546875" customWidth="1"/>
    <col min="8973" max="8973" width="8.109375" customWidth="1"/>
    <col min="8974" max="8974" width="9.109375" customWidth="1"/>
    <col min="8975" max="8975" width="9.88671875" bestFit="1" customWidth="1"/>
    <col min="8976" max="8976" width="9.33203125" bestFit="1" customWidth="1"/>
    <col min="8977" max="8977" width="9.88671875" bestFit="1" customWidth="1"/>
    <col min="8978" max="8978" width="9.33203125" bestFit="1" customWidth="1"/>
    <col min="9217" max="9217" width="6.6640625" customWidth="1"/>
    <col min="9218" max="9218" width="38.6640625" customWidth="1"/>
    <col min="9219" max="9219" width="7.109375" customWidth="1"/>
    <col min="9220" max="9220" width="4.33203125" customWidth="1"/>
    <col min="9221" max="9221" width="2.44140625" customWidth="1"/>
    <col min="9222" max="9222" width="2.6640625" customWidth="1"/>
    <col min="9223" max="9223" width="6.5546875" customWidth="1"/>
    <col min="9224" max="9224" width="6.44140625" customWidth="1"/>
    <col min="9225" max="9225" width="10" customWidth="1"/>
    <col min="9226" max="9226" width="10.88671875" customWidth="1"/>
    <col min="9227" max="9227" width="10.109375" customWidth="1"/>
    <col min="9228" max="9228" width="9.5546875" customWidth="1"/>
    <col min="9229" max="9229" width="8.109375" customWidth="1"/>
    <col min="9230" max="9230" width="9.109375" customWidth="1"/>
    <col min="9231" max="9231" width="9.88671875" bestFit="1" customWidth="1"/>
    <col min="9232" max="9232" width="9.33203125" bestFit="1" customWidth="1"/>
    <col min="9233" max="9233" width="9.88671875" bestFit="1" customWidth="1"/>
    <col min="9234" max="9234" width="9.33203125" bestFit="1" customWidth="1"/>
    <col min="9473" max="9473" width="6.6640625" customWidth="1"/>
    <col min="9474" max="9474" width="38.6640625" customWidth="1"/>
    <col min="9475" max="9475" width="7.109375" customWidth="1"/>
    <col min="9476" max="9476" width="4.33203125" customWidth="1"/>
    <col min="9477" max="9477" width="2.44140625" customWidth="1"/>
    <col min="9478" max="9478" width="2.6640625" customWidth="1"/>
    <col min="9479" max="9479" width="6.5546875" customWidth="1"/>
    <col min="9480" max="9480" width="6.44140625" customWidth="1"/>
    <col min="9481" max="9481" width="10" customWidth="1"/>
    <col min="9482" max="9482" width="10.88671875" customWidth="1"/>
    <col min="9483" max="9483" width="10.109375" customWidth="1"/>
    <col min="9484" max="9484" width="9.5546875" customWidth="1"/>
    <col min="9485" max="9485" width="8.109375" customWidth="1"/>
    <col min="9486" max="9486" width="9.109375" customWidth="1"/>
    <col min="9487" max="9487" width="9.88671875" bestFit="1" customWidth="1"/>
    <col min="9488" max="9488" width="9.33203125" bestFit="1" customWidth="1"/>
    <col min="9489" max="9489" width="9.88671875" bestFit="1" customWidth="1"/>
    <col min="9490" max="9490" width="9.33203125" bestFit="1" customWidth="1"/>
    <col min="9729" max="9729" width="6.6640625" customWidth="1"/>
    <col min="9730" max="9730" width="38.6640625" customWidth="1"/>
    <col min="9731" max="9731" width="7.109375" customWidth="1"/>
    <col min="9732" max="9732" width="4.33203125" customWidth="1"/>
    <col min="9733" max="9733" width="2.44140625" customWidth="1"/>
    <col min="9734" max="9734" width="2.6640625" customWidth="1"/>
    <col min="9735" max="9735" width="6.5546875" customWidth="1"/>
    <col min="9736" max="9736" width="6.44140625" customWidth="1"/>
    <col min="9737" max="9737" width="10" customWidth="1"/>
    <col min="9738" max="9738" width="10.88671875" customWidth="1"/>
    <col min="9739" max="9739" width="10.109375" customWidth="1"/>
    <col min="9740" max="9740" width="9.5546875" customWidth="1"/>
    <col min="9741" max="9741" width="8.109375" customWidth="1"/>
    <col min="9742" max="9742" width="9.109375" customWidth="1"/>
    <col min="9743" max="9743" width="9.88671875" bestFit="1" customWidth="1"/>
    <col min="9744" max="9744" width="9.33203125" bestFit="1" customWidth="1"/>
    <col min="9745" max="9745" width="9.88671875" bestFit="1" customWidth="1"/>
    <col min="9746" max="9746" width="9.33203125" bestFit="1" customWidth="1"/>
    <col min="9985" max="9985" width="6.6640625" customWidth="1"/>
    <col min="9986" max="9986" width="38.6640625" customWidth="1"/>
    <col min="9987" max="9987" width="7.109375" customWidth="1"/>
    <col min="9988" max="9988" width="4.33203125" customWidth="1"/>
    <col min="9989" max="9989" width="2.44140625" customWidth="1"/>
    <col min="9990" max="9990" width="2.6640625" customWidth="1"/>
    <col min="9991" max="9991" width="6.5546875" customWidth="1"/>
    <col min="9992" max="9992" width="6.44140625" customWidth="1"/>
    <col min="9993" max="9993" width="10" customWidth="1"/>
    <col min="9994" max="9994" width="10.88671875" customWidth="1"/>
    <col min="9995" max="9995" width="10.109375" customWidth="1"/>
    <col min="9996" max="9996" width="9.5546875" customWidth="1"/>
    <col min="9997" max="9997" width="8.109375" customWidth="1"/>
    <col min="9998" max="9998" width="9.109375" customWidth="1"/>
    <col min="9999" max="9999" width="9.88671875" bestFit="1" customWidth="1"/>
    <col min="10000" max="10000" width="9.33203125" bestFit="1" customWidth="1"/>
    <col min="10001" max="10001" width="9.88671875" bestFit="1" customWidth="1"/>
    <col min="10002" max="10002" width="9.33203125" bestFit="1" customWidth="1"/>
    <col min="10241" max="10241" width="6.6640625" customWidth="1"/>
    <col min="10242" max="10242" width="38.6640625" customWidth="1"/>
    <col min="10243" max="10243" width="7.109375" customWidth="1"/>
    <col min="10244" max="10244" width="4.33203125" customWidth="1"/>
    <col min="10245" max="10245" width="2.44140625" customWidth="1"/>
    <col min="10246" max="10246" width="2.6640625" customWidth="1"/>
    <col min="10247" max="10247" width="6.5546875" customWidth="1"/>
    <col min="10248" max="10248" width="6.44140625" customWidth="1"/>
    <col min="10249" max="10249" width="10" customWidth="1"/>
    <col min="10250" max="10250" width="10.88671875" customWidth="1"/>
    <col min="10251" max="10251" width="10.109375" customWidth="1"/>
    <col min="10252" max="10252" width="9.5546875" customWidth="1"/>
    <col min="10253" max="10253" width="8.109375" customWidth="1"/>
    <col min="10254" max="10254" width="9.109375" customWidth="1"/>
    <col min="10255" max="10255" width="9.88671875" bestFit="1" customWidth="1"/>
    <col min="10256" max="10256" width="9.33203125" bestFit="1" customWidth="1"/>
    <col min="10257" max="10257" width="9.88671875" bestFit="1" customWidth="1"/>
    <col min="10258" max="10258" width="9.33203125" bestFit="1" customWidth="1"/>
    <col min="10497" max="10497" width="6.6640625" customWidth="1"/>
    <col min="10498" max="10498" width="38.6640625" customWidth="1"/>
    <col min="10499" max="10499" width="7.109375" customWidth="1"/>
    <col min="10500" max="10500" width="4.33203125" customWidth="1"/>
    <col min="10501" max="10501" width="2.44140625" customWidth="1"/>
    <col min="10502" max="10502" width="2.6640625" customWidth="1"/>
    <col min="10503" max="10503" width="6.5546875" customWidth="1"/>
    <col min="10504" max="10504" width="6.44140625" customWidth="1"/>
    <col min="10505" max="10505" width="10" customWidth="1"/>
    <col min="10506" max="10506" width="10.88671875" customWidth="1"/>
    <col min="10507" max="10507" width="10.109375" customWidth="1"/>
    <col min="10508" max="10508" width="9.5546875" customWidth="1"/>
    <col min="10509" max="10509" width="8.109375" customWidth="1"/>
    <col min="10510" max="10510" width="9.109375" customWidth="1"/>
    <col min="10511" max="10511" width="9.88671875" bestFit="1" customWidth="1"/>
    <col min="10512" max="10512" width="9.33203125" bestFit="1" customWidth="1"/>
    <col min="10513" max="10513" width="9.88671875" bestFit="1" customWidth="1"/>
    <col min="10514" max="10514" width="9.33203125" bestFit="1" customWidth="1"/>
    <col min="10753" max="10753" width="6.6640625" customWidth="1"/>
    <col min="10754" max="10754" width="38.6640625" customWidth="1"/>
    <col min="10755" max="10755" width="7.109375" customWidth="1"/>
    <col min="10756" max="10756" width="4.33203125" customWidth="1"/>
    <col min="10757" max="10757" width="2.44140625" customWidth="1"/>
    <col min="10758" max="10758" width="2.6640625" customWidth="1"/>
    <col min="10759" max="10759" width="6.5546875" customWidth="1"/>
    <col min="10760" max="10760" width="6.44140625" customWidth="1"/>
    <col min="10761" max="10761" width="10" customWidth="1"/>
    <col min="10762" max="10762" width="10.88671875" customWidth="1"/>
    <col min="10763" max="10763" width="10.109375" customWidth="1"/>
    <col min="10764" max="10764" width="9.5546875" customWidth="1"/>
    <col min="10765" max="10765" width="8.109375" customWidth="1"/>
    <col min="10766" max="10766" width="9.109375" customWidth="1"/>
    <col min="10767" max="10767" width="9.88671875" bestFit="1" customWidth="1"/>
    <col min="10768" max="10768" width="9.33203125" bestFit="1" customWidth="1"/>
    <col min="10769" max="10769" width="9.88671875" bestFit="1" customWidth="1"/>
    <col min="10770" max="10770" width="9.33203125" bestFit="1" customWidth="1"/>
    <col min="11009" max="11009" width="6.6640625" customWidth="1"/>
    <col min="11010" max="11010" width="38.6640625" customWidth="1"/>
    <col min="11011" max="11011" width="7.109375" customWidth="1"/>
    <col min="11012" max="11012" width="4.33203125" customWidth="1"/>
    <col min="11013" max="11013" width="2.44140625" customWidth="1"/>
    <col min="11014" max="11014" width="2.6640625" customWidth="1"/>
    <col min="11015" max="11015" width="6.5546875" customWidth="1"/>
    <col min="11016" max="11016" width="6.44140625" customWidth="1"/>
    <col min="11017" max="11017" width="10" customWidth="1"/>
    <col min="11018" max="11018" width="10.88671875" customWidth="1"/>
    <col min="11019" max="11019" width="10.109375" customWidth="1"/>
    <col min="11020" max="11020" width="9.5546875" customWidth="1"/>
    <col min="11021" max="11021" width="8.109375" customWidth="1"/>
    <col min="11022" max="11022" width="9.109375" customWidth="1"/>
    <col min="11023" max="11023" width="9.88671875" bestFit="1" customWidth="1"/>
    <col min="11024" max="11024" width="9.33203125" bestFit="1" customWidth="1"/>
    <col min="11025" max="11025" width="9.88671875" bestFit="1" customWidth="1"/>
    <col min="11026" max="11026" width="9.33203125" bestFit="1" customWidth="1"/>
    <col min="11265" max="11265" width="6.6640625" customWidth="1"/>
    <col min="11266" max="11266" width="38.6640625" customWidth="1"/>
    <col min="11267" max="11267" width="7.109375" customWidth="1"/>
    <col min="11268" max="11268" width="4.33203125" customWidth="1"/>
    <col min="11269" max="11269" width="2.44140625" customWidth="1"/>
    <col min="11270" max="11270" width="2.6640625" customWidth="1"/>
    <col min="11271" max="11271" width="6.5546875" customWidth="1"/>
    <col min="11272" max="11272" width="6.44140625" customWidth="1"/>
    <col min="11273" max="11273" width="10" customWidth="1"/>
    <col min="11274" max="11274" width="10.88671875" customWidth="1"/>
    <col min="11275" max="11275" width="10.109375" customWidth="1"/>
    <col min="11276" max="11276" width="9.5546875" customWidth="1"/>
    <col min="11277" max="11277" width="8.109375" customWidth="1"/>
    <col min="11278" max="11278" width="9.109375" customWidth="1"/>
    <col min="11279" max="11279" width="9.88671875" bestFit="1" customWidth="1"/>
    <col min="11280" max="11280" width="9.33203125" bestFit="1" customWidth="1"/>
    <col min="11281" max="11281" width="9.88671875" bestFit="1" customWidth="1"/>
    <col min="11282" max="11282" width="9.33203125" bestFit="1" customWidth="1"/>
    <col min="11521" max="11521" width="6.6640625" customWidth="1"/>
    <col min="11522" max="11522" width="38.6640625" customWidth="1"/>
    <col min="11523" max="11523" width="7.109375" customWidth="1"/>
    <col min="11524" max="11524" width="4.33203125" customWidth="1"/>
    <col min="11525" max="11525" width="2.44140625" customWidth="1"/>
    <col min="11526" max="11526" width="2.6640625" customWidth="1"/>
    <col min="11527" max="11527" width="6.5546875" customWidth="1"/>
    <col min="11528" max="11528" width="6.44140625" customWidth="1"/>
    <col min="11529" max="11529" width="10" customWidth="1"/>
    <col min="11530" max="11530" width="10.88671875" customWidth="1"/>
    <col min="11531" max="11531" width="10.109375" customWidth="1"/>
    <col min="11532" max="11532" width="9.5546875" customWidth="1"/>
    <col min="11533" max="11533" width="8.109375" customWidth="1"/>
    <col min="11534" max="11534" width="9.109375" customWidth="1"/>
    <col min="11535" max="11535" width="9.88671875" bestFit="1" customWidth="1"/>
    <col min="11536" max="11536" width="9.33203125" bestFit="1" customWidth="1"/>
    <col min="11537" max="11537" width="9.88671875" bestFit="1" customWidth="1"/>
    <col min="11538" max="11538" width="9.33203125" bestFit="1" customWidth="1"/>
    <col min="11777" max="11777" width="6.6640625" customWidth="1"/>
    <col min="11778" max="11778" width="38.6640625" customWidth="1"/>
    <col min="11779" max="11779" width="7.109375" customWidth="1"/>
    <col min="11780" max="11780" width="4.33203125" customWidth="1"/>
    <col min="11781" max="11781" width="2.44140625" customWidth="1"/>
    <col min="11782" max="11782" width="2.6640625" customWidth="1"/>
    <col min="11783" max="11783" width="6.5546875" customWidth="1"/>
    <col min="11784" max="11784" width="6.44140625" customWidth="1"/>
    <col min="11785" max="11785" width="10" customWidth="1"/>
    <col min="11786" max="11786" width="10.88671875" customWidth="1"/>
    <col min="11787" max="11787" width="10.109375" customWidth="1"/>
    <col min="11788" max="11788" width="9.5546875" customWidth="1"/>
    <col min="11789" max="11789" width="8.109375" customWidth="1"/>
    <col min="11790" max="11790" width="9.109375" customWidth="1"/>
    <col min="11791" max="11791" width="9.88671875" bestFit="1" customWidth="1"/>
    <col min="11792" max="11792" width="9.33203125" bestFit="1" customWidth="1"/>
    <col min="11793" max="11793" width="9.88671875" bestFit="1" customWidth="1"/>
    <col min="11794" max="11794" width="9.33203125" bestFit="1" customWidth="1"/>
    <col min="12033" max="12033" width="6.6640625" customWidth="1"/>
    <col min="12034" max="12034" width="38.6640625" customWidth="1"/>
    <col min="12035" max="12035" width="7.109375" customWidth="1"/>
    <col min="12036" max="12036" width="4.33203125" customWidth="1"/>
    <col min="12037" max="12037" width="2.44140625" customWidth="1"/>
    <col min="12038" max="12038" width="2.6640625" customWidth="1"/>
    <col min="12039" max="12039" width="6.5546875" customWidth="1"/>
    <col min="12040" max="12040" width="6.44140625" customWidth="1"/>
    <col min="12041" max="12041" width="10" customWidth="1"/>
    <col min="12042" max="12042" width="10.88671875" customWidth="1"/>
    <col min="12043" max="12043" width="10.109375" customWidth="1"/>
    <col min="12044" max="12044" width="9.5546875" customWidth="1"/>
    <col min="12045" max="12045" width="8.109375" customWidth="1"/>
    <col min="12046" max="12046" width="9.109375" customWidth="1"/>
    <col min="12047" max="12047" width="9.88671875" bestFit="1" customWidth="1"/>
    <col min="12048" max="12048" width="9.33203125" bestFit="1" customWidth="1"/>
    <col min="12049" max="12049" width="9.88671875" bestFit="1" customWidth="1"/>
    <col min="12050" max="12050" width="9.33203125" bestFit="1" customWidth="1"/>
    <col min="12289" max="12289" width="6.6640625" customWidth="1"/>
    <col min="12290" max="12290" width="38.6640625" customWidth="1"/>
    <col min="12291" max="12291" width="7.109375" customWidth="1"/>
    <col min="12292" max="12292" width="4.33203125" customWidth="1"/>
    <col min="12293" max="12293" width="2.44140625" customWidth="1"/>
    <col min="12294" max="12294" width="2.6640625" customWidth="1"/>
    <col min="12295" max="12295" width="6.5546875" customWidth="1"/>
    <col min="12296" max="12296" width="6.44140625" customWidth="1"/>
    <col min="12297" max="12297" width="10" customWidth="1"/>
    <col min="12298" max="12298" width="10.88671875" customWidth="1"/>
    <col min="12299" max="12299" width="10.109375" customWidth="1"/>
    <col min="12300" max="12300" width="9.5546875" customWidth="1"/>
    <col min="12301" max="12301" width="8.109375" customWidth="1"/>
    <col min="12302" max="12302" width="9.109375" customWidth="1"/>
    <col min="12303" max="12303" width="9.88671875" bestFit="1" customWidth="1"/>
    <col min="12304" max="12304" width="9.33203125" bestFit="1" customWidth="1"/>
    <col min="12305" max="12305" width="9.88671875" bestFit="1" customWidth="1"/>
    <col min="12306" max="12306" width="9.33203125" bestFit="1" customWidth="1"/>
    <col min="12545" max="12545" width="6.6640625" customWidth="1"/>
    <col min="12546" max="12546" width="38.6640625" customWidth="1"/>
    <col min="12547" max="12547" width="7.109375" customWidth="1"/>
    <col min="12548" max="12548" width="4.33203125" customWidth="1"/>
    <col min="12549" max="12549" width="2.44140625" customWidth="1"/>
    <col min="12550" max="12550" width="2.6640625" customWidth="1"/>
    <col min="12551" max="12551" width="6.5546875" customWidth="1"/>
    <col min="12552" max="12552" width="6.44140625" customWidth="1"/>
    <col min="12553" max="12553" width="10" customWidth="1"/>
    <col min="12554" max="12554" width="10.88671875" customWidth="1"/>
    <col min="12555" max="12555" width="10.109375" customWidth="1"/>
    <col min="12556" max="12556" width="9.5546875" customWidth="1"/>
    <col min="12557" max="12557" width="8.109375" customWidth="1"/>
    <col min="12558" max="12558" width="9.109375" customWidth="1"/>
    <col min="12559" max="12559" width="9.88671875" bestFit="1" customWidth="1"/>
    <col min="12560" max="12560" width="9.33203125" bestFit="1" customWidth="1"/>
    <col min="12561" max="12561" width="9.88671875" bestFit="1" customWidth="1"/>
    <col min="12562" max="12562" width="9.33203125" bestFit="1" customWidth="1"/>
    <col min="12801" max="12801" width="6.6640625" customWidth="1"/>
    <col min="12802" max="12802" width="38.6640625" customWidth="1"/>
    <col min="12803" max="12803" width="7.109375" customWidth="1"/>
    <col min="12804" max="12804" width="4.33203125" customWidth="1"/>
    <col min="12805" max="12805" width="2.44140625" customWidth="1"/>
    <col min="12806" max="12806" width="2.6640625" customWidth="1"/>
    <col min="12807" max="12807" width="6.5546875" customWidth="1"/>
    <col min="12808" max="12808" width="6.44140625" customWidth="1"/>
    <col min="12809" max="12809" width="10" customWidth="1"/>
    <col min="12810" max="12810" width="10.88671875" customWidth="1"/>
    <col min="12811" max="12811" width="10.109375" customWidth="1"/>
    <col min="12812" max="12812" width="9.5546875" customWidth="1"/>
    <col min="12813" max="12813" width="8.109375" customWidth="1"/>
    <col min="12814" max="12814" width="9.109375" customWidth="1"/>
    <col min="12815" max="12815" width="9.88671875" bestFit="1" customWidth="1"/>
    <col min="12816" max="12816" width="9.33203125" bestFit="1" customWidth="1"/>
    <col min="12817" max="12817" width="9.88671875" bestFit="1" customWidth="1"/>
    <col min="12818" max="12818" width="9.33203125" bestFit="1" customWidth="1"/>
    <col min="13057" max="13057" width="6.6640625" customWidth="1"/>
    <col min="13058" max="13058" width="38.6640625" customWidth="1"/>
    <col min="13059" max="13059" width="7.109375" customWidth="1"/>
    <col min="13060" max="13060" width="4.33203125" customWidth="1"/>
    <col min="13061" max="13061" width="2.44140625" customWidth="1"/>
    <col min="13062" max="13062" width="2.6640625" customWidth="1"/>
    <col min="13063" max="13063" width="6.5546875" customWidth="1"/>
    <col min="13064" max="13064" width="6.44140625" customWidth="1"/>
    <col min="13065" max="13065" width="10" customWidth="1"/>
    <col min="13066" max="13066" width="10.88671875" customWidth="1"/>
    <col min="13067" max="13067" width="10.109375" customWidth="1"/>
    <col min="13068" max="13068" width="9.5546875" customWidth="1"/>
    <col min="13069" max="13069" width="8.109375" customWidth="1"/>
    <col min="13070" max="13070" width="9.109375" customWidth="1"/>
    <col min="13071" max="13071" width="9.88671875" bestFit="1" customWidth="1"/>
    <col min="13072" max="13072" width="9.33203125" bestFit="1" customWidth="1"/>
    <col min="13073" max="13073" width="9.88671875" bestFit="1" customWidth="1"/>
    <col min="13074" max="13074" width="9.33203125" bestFit="1" customWidth="1"/>
    <col min="13313" max="13313" width="6.6640625" customWidth="1"/>
    <col min="13314" max="13314" width="38.6640625" customWidth="1"/>
    <col min="13315" max="13315" width="7.109375" customWidth="1"/>
    <col min="13316" max="13316" width="4.33203125" customWidth="1"/>
    <col min="13317" max="13317" width="2.44140625" customWidth="1"/>
    <col min="13318" max="13318" width="2.6640625" customWidth="1"/>
    <col min="13319" max="13319" width="6.5546875" customWidth="1"/>
    <col min="13320" max="13320" width="6.44140625" customWidth="1"/>
    <col min="13321" max="13321" width="10" customWidth="1"/>
    <col min="13322" max="13322" width="10.88671875" customWidth="1"/>
    <col min="13323" max="13323" width="10.109375" customWidth="1"/>
    <col min="13324" max="13324" width="9.5546875" customWidth="1"/>
    <col min="13325" max="13325" width="8.109375" customWidth="1"/>
    <col min="13326" max="13326" width="9.109375" customWidth="1"/>
    <col min="13327" max="13327" width="9.88671875" bestFit="1" customWidth="1"/>
    <col min="13328" max="13328" width="9.33203125" bestFit="1" customWidth="1"/>
    <col min="13329" max="13329" width="9.88671875" bestFit="1" customWidth="1"/>
    <col min="13330" max="13330" width="9.33203125" bestFit="1" customWidth="1"/>
    <col min="13569" max="13569" width="6.6640625" customWidth="1"/>
    <col min="13570" max="13570" width="38.6640625" customWidth="1"/>
    <col min="13571" max="13571" width="7.109375" customWidth="1"/>
    <col min="13572" max="13572" width="4.33203125" customWidth="1"/>
    <col min="13573" max="13573" width="2.44140625" customWidth="1"/>
    <col min="13574" max="13574" width="2.6640625" customWidth="1"/>
    <col min="13575" max="13575" width="6.5546875" customWidth="1"/>
    <col min="13576" max="13576" width="6.44140625" customWidth="1"/>
    <col min="13577" max="13577" width="10" customWidth="1"/>
    <col min="13578" max="13578" width="10.88671875" customWidth="1"/>
    <col min="13579" max="13579" width="10.109375" customWidth="1"/>
    <col min="13580" max="13580" width="9.5546875" customWidth="1"/>
    <col min="13581" max="13581" width="8.109375" customWidth="1"/>
    <col min="13582" max="13582" width="9.109375" customWidth="1"/>
    <col min="13583" max="13583" width="9.88671875" bestFit="1" customWidth="1"/>
    <col min="13584" max="13584" width="9.33203125" bestFit="1" customWidth="1"/>
    <col min="13585" max="13585" width="9.88671875" bestFit="1" customWidth="1"/>
    <col min="13586" max="13586" width="9.33203125" bestFit="1" customWidth="1"/>
    <col min="13825" max="13825" width="6.6640625" customWidth="1"/>
    <col min="13826" max="13826" width="38.6640625" customWidth="1"/>
    <col min="13827" max="13827" width="7.109375" customWidth="1"/>
    <col min="13828" max="13828" width="4.33203125" customWidth="1"/>
    <col min="13829" max="13829" width="2.44140625" customWidth="1"/>
    <col min="13830" max="13830" width="2.6640625" customWidth="1"/>
    <col min="13831" max="13831" width="6.5546875" customWidth="1"/>
    <col min="13832" max="13832" width="6.44140625" customWidth="1"/>
    <col min="13833" max="13833" width="10" customWidth="1"/>
    <col min="13834" max="13834" width="10.88671875" customWidth="1"/>
    <col min="13835" max="13835" width="10.109375" customWidth="1"/>
    <col min="13836" max="13836" width="9.5546875" customWidth="1"/>
    <col min="13837" max="13837" width="8.109375" customWidth="1"/>
    <col min="13838" max="13838" width="9.109375" customWidth="1"/>
    <col min="13839" max="13839" width="9.88671875" bestFit="1" customWidth="1"/>
    <col min="13840" max="13840" width="9.33203125" bestFit="1" customWidth="1"/>
    <col min="13841" max="13841" width="9.88671875" bestFit="1" customWidth="1"/>
    <col min="13842" max="13842" width="9.33203125" bestFit="1" customWidth="1"/>
    <col min="14081" max="14081" width="6.6640625" customWidth="1"/>
    <col min="14082" max="14082" width="38.6640625" customWidth="1"/>
    <col min="14083" max="14083" width="7.109375" customWidth="1"/>
    <col min="14084" max="14084" width="4.33203125" customWidth="1"/>
    <col min="14085" max="14085" width="2.44140625" customWidth="1"/>
    <col min="14086" max="14086" width="2.6640625" customWidth="1"/>
    <col min="14087" max="14087" width="6.5546875" customWidth="1"/>
    <col min="14088" max="14088" width="6.44140625" customWidth="1"/>
    <col min="14089" max="14089" width="10" customWidth="1"/>
    <col min="14090" max="14090" width="10.88671875" customWidth="1"/>
    <col min="14091" max="14091" width="10.109375" customWidth="1"/>
    <col min="14092" max="14092" width="9.5546875" customWidth="1"/>
    <col min="14093" max="14093" width="8.109375" customWidth="1"/>
    <col min="14094" max="14094" width="9.109375" customWidth="1"/>
    <col min="14095" max="14095" width="9.88671875" bestFit="1" customWidth="1"/>
    <col min="14096" max="14096" width="9.33203125" bestFit="1" customWidth="1"/>
    <col min="14097" max="14097" width="9.88671875" bestFit="1" customWidth="1"/>
    <col min="14098" max="14098" width="9.33203125" bestFit="1" customWidth="1"/>
    <col min="14337" max="14337" width="6.6640625" customWidth="1"/>
    <col min="14338" max="14338" width="38.6640625" customWidth="1"/>
    <col min="14339" max="14339" width="7.109375" customWidth="1"/>
    <col min="14340" max="14340" width="4.33203125" customWidth="1"/>
    <col min="14341" max="14341" width="2.44140625" customWidth="1"/>
    <col min="14342" max="14342" width="2.6640625" customWidth="1"/>
    <col min="14343" max="14343" width="6.5546875" customWidth="1"/>
    <col min="14344" max="14344" width="6.44140625" customWidth="1"/>
    <col min="14345" max="14345" width="10" customWidth="1"/>
    <col min="14346" max="14346" width="10.88671875" customWidth="1"/>
    <col min="14347" max="14347" width="10.109375" customWidth="1"/>
    <col min="14348" max="14348" width="9.5546875" customWidth="1"/>
    <col min="14349" max="14349" width="8.109375" customWidth="1"/>
    <col min="14350" max="14350" width="9.109375" customWidth="1"/>
    <col min="14351" max="14351" width="9.88671875" bestFit="1" customWidth="1"/>
    <col min="14352" max="14352" width="9.33203125" bestFit="1" customWidth="1"/>
    <col min="14353" max="14353" width="9.88671875" bestFit="1" customWidth="1"/>
    <col min="14354" max="14354" width="9.33203125" bestFit="1" customWidth="1"/>
    <col min="14593" max="14593" width="6.6640625" customWidth="1"/>
    <col min="14594" max="14594" width="38.6640625" customWidth="1"/>
    <col min="14595" max="14595" width="7.109375" customWidth="1"/>
    <col min="14596" max="14596" width="4.33203125" customWidth="1"/>
    <col min="14597" max="14597" width="2.44140625" customWidth="1"/>
    <col min="14598" max="14598" width="2.6640625" customWidth="1"/>
    <col min="14599" max="14599" width="6.5546875" customWidth="1"/>
    <col min="14600" max="14600" width="6.44140625" customWidth="1"/>
    <col min="14601" max="14601" width="10" customWidth="1"/>
    <col min="14602" max="14602" width="10.88671875" customWidth="1"/>
    <col min="14603" max="14603" width="10.109375" customWidth="1"/>
    <col min="14604" max="14604" width="9.5546875" customWidth="1"/>
    <col min="14605" max="14605" width="8.109375" customWidth="1"/>
    <col min="14606" max="14606" width="9.109375" customWidth="1"/>
    <col min="14607" max="14607" width="9.88671875" bestFit="1" customWidth="1"/>
    <col min="14608" max="14608" width="9.33203125" bestFit="1" customWidth="1"/>
    <col min="14609" max="14609" width="9.88671875" bestFit="1" customWidth="1"/>
    <col min="14610" max="14610" width="9.33203125" bestFit="1" customWidth="1"/>
    <col min="14849" max="14849" width="6.6640625" customWidth="1"/>
    <col min="14850" max="14850" width="38.6640625" customWidth="1"/>
    <col min="14851" max="14851" width="7.109375" customWidth="1"/>
    <col min="14852" max="14852" width="4.33203125" customWidth="1"/>
    <col min="14853" max="14853" width="2.44140625" customWidth="1"/>
    <col min="14854" max="14854" width="2.6640625" customWidth="1"/>
    <col min="14855" max="14855" width="6.5546875" customWidth="1"/>
    <col min="14856" max="14856" width="6.44140625" customWidth="1"/>
    <col min="14857" max="14857" width="10" customWidth="1"/>
    <col min="14858" max="14858" width="10.88671875" customWidth="1"/>
    <col min="14859" max="14859" width="10.109375" customWidth="1"/>
    <col min="14860" max="14860" width="9.5546875" customWidth="1"/>
    <col min="14861" max="14861" width="8.109375" customWidth="1"/>
    <col min="14862" max="14862" width="9.109375" customWidth="1"/>
    <col min="14863" max="14863" width="9.88671875" bestFit="1" customWidth="1"/>
    <col min="14864" max="14864" width="9.33203125" bestFit="1" customWidth="1"/>
    <col min="14865" max="14865" width="9.88671875" bestFit="1" customWidth="1"/>
    <col min="14866" max="14866" width="9.33203125" bestFit="1" customWidth="1"/>
    <col min="15105" max="15105" width="6.6640625" customWidth="1"/>
    <col min="15106" max="15106" width="38.6640625" customWidth="1"/>
    <col min="15107" max="15107" width="7.109375" customWidth="1"/>
    <col min="15108" max="15108" width="4.33203125" customWidth="1"/>
    <col min="15109" max="15109" width="2.44140625" customWidth="1"/>
    <col min="15110" max="15110" width="2.6640625" customWidth="1"/>
    <col min="15111" max="15111" width="6.5546875" customWidth="1"/>
    <col min="15112" max="15112" width="6.44140625" customWidth="1"/>
    <col min="15113" max="15113" width="10" customWidth="1"/>
    <col min="15114" max="15114" width="10.88671875" customWidth="1"/>
    <col min="15115" max="15115" width="10.109375" customWidth="1"/>
    <col min="15116" max="15116" width="9.5546875" customWidth="1"/>
    <col min="15117" max="15117" width="8.109375" customWidth="1"/>
    <col min="15118" max="15118" width="9.109375" customWidth="1"/>
    <col min="15119" max="15119" width="9.88671875" bestFit="1" customWidth="1"/>
    <col min="15120" max="15120" width="9.33203125" bestFit="1" customWidth="1"/>
    <col min="15121" max="15121" width="9.88671875" bestFit="1" customWidth="1"/>
    <col min="15122" max="15122" width="9.33203125" bestFit="1" customWidth="1"/>
    <col min="15361" max="15361" width="6.6640625" customWidth="1"/>
    <col min="15362" max="15362" width="38.6640625" customWidth="1"/>
    <col min="15363" max="15363" width="7.109375" customWidth="1"/>
    <col min="15364" max="15364" width="4.33203125" customWidth="1"/>
    <col min="15365" max="15365" width="2.44140625" customWidth="1"/>
    <col min="15366" max="15366" width="2.6640625" customWidth="1"/>
    <col min="15367" max="15367" width="6.5546875" customWidth="1"/>
    <col min="15368" max="15368" width="6.44140625" customWidth="1"/>
    <col min="15369" max="15369" width="10" customWidth="1"/>
    <col min="15370" max="15370" width="10.88671875" customWidth="1"/>
    <col min="15371" max="15371" width="10.109375" customWidth="1"/>
    <col min="15372" max="15372" width="9.5546875" customWidth="1"/>
    <col min="15373" max="15373" width="8.109375" customWidth="1"/>
    <col min="15374" max="15374" width="9.109375" customWidth="1"/>
    <col min="15375" max="15375" width="9.88671875" bestFit="1" customWidth="1"/>
    <col min="15376" max="15376" width="9.33203125" bestFit="1" customWidth="1"/>
    <col min="15377" max="15377" width="9.88671875" bestFit="1" customWidth="1"/>
    <col min="15378" max="15378" width="9.33203125" bestFit="1" customWidth="1"/>
    <col min="15617" max="15617" width="6.6640625" customWidth="1"/>
    <col min="15618" max="15618" width="38.6640625" customWidth="1"/>
    <col min="15619" max="15619" width="7.109375" customWidth="1"/>
    <col min="15620" max="15620" width="4.33203125" customWidth="1"/>
    <col min="15621" max="15621" width="2.44140625" customWidth="1"/>
    <col min="15622" max="15622" width="2.6640625" customWidth="1"/>
    <col min="15623" max="15623" width="6.5546875" customWidth="1"/>
    <col min="15624" max="15624" width="6.44140625" customWidth="1"/>
    <col min="15625" max="15625" width="10" customWidth="1"/>
    <col min="15626" max="15626" width="10.88671875" customWidth="1"/>
    <col min="15627" max="15627" width="10.109375" customWidth="1"/>
    <col min="15628" max="15628" width="9.5546875" customWidth="1"/>
    <col min="15629" max="15629" width="8.109375" customWidth="1"/>
    <col min="15630" max="15630" width="9.109375" customWidth="1"/>
    <col min="15631" max="15631" width="9.88671875" bestFit="1" customWidth="1"/>
    <col min="15632" max="15632" width="9.33203125" bestFit="1" customWidth="1"/>
    <col min="15633" max="15633" width="9.88671875" bestFit="1" customWidth="1"/>
    <col min="15634" max="15634" width="9.33203125" bestFit="1" customWidth="1"/>
    <col min="15873" max="15873" width="6.6640625" customWidth="1"/>
    <col min="15874" max="15874" width="38.6640625" customWidth="1"/>
    <col min="15875" max="15875" width="7.109375" customWidth="1"/>
    <col min="15876" max="15876" width="4.33203125" customWidth="1"/>
    <col min="15877" max="15877" width="2.44140625" customWidth="1"/>
    <col min="15878" max="15878" width="2.6640625" customWidth="1"/>
    <col min="15879" max="15879" width="6.5546875" customWidth="1"/>
    <col min="15880" max="15880" width="6.44140625" customWidth="1"/>
    <col min="15881" max="15881" width="10" customWidth="1"/>
    <col min="15882" max="15882" width="10.88671875" customWidth="1"/>
    <col min="15883" max="15883" width="10.109375" customWidth="1"/>
    <col min="15884" max="15884" width="9.5546875" customWidth="1"/>
    <col min="15885" max="15885" width="8.109375" customWidth="1"/>
    <col min="15886" max="15886" width="9.109375" customWidth="1"/>
    <col min="15887" max="15887" width="9.88671875" bestFit="1" customWidth="1"/>
    <col min="15888" max="15888" width="9.33203125" bestFit="1" customWidth="1"/>
    <col min="15889" max="15889" width="9.88671875" bestFit="1" customWidth="1"/>
    <col min="15890" max="15890" width="9.33203125" bestFit="1" customWidth="1"/>
    <col min="16129" max="16129" width="6.6640625" customWidth="1"/>
    <col min="16130" max="16130" width="38.6640625" customWidth="1"/>
    <col min="16131" max="16131" width="7.109375" customWidth="1"/>
    <col min="16132" max="16132" width="4.33203125" customWidth="1"/>
    <col min="16133" max="16133" width="2.44140625" customWidth="1"/>
    <col min="16134" max="16134" width="2.6640625" customWidth="1"/>
    <col min="16135" max="16135" width="6.5546875" customWidth="1"/>
    <col min="16136" max="16136" width="6.44140625" customWidth="1"/>
    <col min="16137" max="16137" width="10" customWidth="1"/>
    <col min="16138" max="16138" width="10.88671875" customWidth="1"/>
    <col min="16139" max="16139" width="10.109375" customWidth="1"/>
    <col min="16140" max="16140" width="9.5546875" customWidth="1"/>
    <col min="16141" max="16141" width="8.109375" customWidth="1"/>
    <col min="16142" max="16142" width="9.109375" customWidth="1"/>
    <col min="16143" max="16143" width="9.88671875" bestFit="1" customWidth="1"/>
    <col min="16144" max="16144" width="9.33203125" bestFit="1" customWidth="1"/>
    <col min="16145" max="16145" width="9.88671875" bestFit="1" customWidth="1"/>
    <col min="16146" max="16146" width="9.33203125" bestFit="1" customWidth="1"/>
  </cols>
  <sheetData>
    <row r="1" spans="1:19" s="1" customFormat="1" ht="41.25" customHeight="1" x14ac:dyDescent="0.3">
      <c r="B1"/>
      <c r="C1"/>
      <c r="D1" s="2"/>
      <c r="E1" s="2"/>
      <c r="F1" s="2"/>
      <c r="G1" s="2"/>
      <c r="H1"/>
      <c r="I1" s="108"/>
      <c r="J1" s="108"/>
      <c r="K1" s="109" t="s">
        <v>215</v>
      </c>
      <c r="L1" s="109"/>
      <c r="M1" s="109"/>
      <c r="N1" s="109"/>
      <c r="O1" s="56"/>
      <c r="P1" s="56"/>
    </row>
    <row r="2" spans="1:19" s="1" customFormat="1" ht="15" customHeight="1" x14ac:dyDescent="0.3">
      <c r="B2"/>
      <c r="C2"/>
      <c r="D2" s="2"/>
      <c r="E2" s="110"/>
      <c r="F2" s="110"/>
      <c r="G2" s="110"/>
      <c r="H2" s="110"/>
      <c r="I2" s="110"/>
      <c r="J2" s="110"/>
      <c r="K2" s="109"/>
      <c r="L2" s="109"/>
      <c r="M2" s="109"/>
      <c r="N2" s="109"/>
      <c r="O2" s="56"/>
      <c r="P2" s="56"/>
    </row>
    <row r="3" spans="1:19" s="1" customFormat="1" x14ac:dyDescent="0.3">
      <c r="B3"/>
      <c r="C3"/>
      <c r="D3" s="2"/>
      <c r="E3" s="3"/>
      <c r="F3" s="3"/>
      <c r="G3" s="111"/>
      <c r="H3" s="111"/>
      <c r="I3" s="111"/>
      <c r="J3" s="111"/>
      <c r="K3" s="109"/>
      <c r="L3" s="109"/>
      <c r="M3" s="109"/>
      <c r="N3" s="109"/>
      <c r="O3" s="56"/>
      <c r="P3" s="56"/>
    </row>
    <row r="4" spans="1:19" s="1" customFormat="1" x14ac:dyDescent="0.3">
      <c r="B4"/>
      <c r="C4"/>
      <c r="D4" s="2"/>
      <c r="E4" s="2"/>
      <c r="F4" s="2"/>
      <c r="G4"/>
      <c r="H4"/>
      <c r="I4"/>
      <c r="J4" s="4"/>
      <c r="K4"/>
      <c r="L4"/>
      <c r="M4"/>
      <c r="N4"/>
      <c r="O4" s="56"/>
      <c r="P4" s="56"/>
    </row>
    <row r="5" spans="1:19" s="5" customFormat="1" ht="12" customHeight="1" x14ac:dyDescent="0.3">
      <c r="B5" s="6"/>
      <c r="C5" s="7"/>
      <c r="D5" s="112"/>
      <c r="E5" s="112"/>
      <c r="F5" s="112"/>
      <c r="G5" s="112"/>
      <c r="H5" s="112"/>
      <c r="I5" s="112"/>
      <c r="J5" s="112"/>
      <c r="K5"/>
      <c r="L5"/>
      <c r="M5"/>
      <c r="N5"/>
      <c r="O5" s="57"/>
      <c r="P5" s="57"/>
    </row>
    <row r="6" spans="1:19" s="5" customFormat="1" ht="20.399999999999999" customHeight="1" x14ac:dyDescent="0.25">
      <c r="B6" s="107" t="s">
        <v>216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6"/>
      <c r="O6" s="57"/>
      <c r="P6" s="57"/>
    </row>
    <row r="7" spans="1:19" s="8" customFormat="1" ht="13.8" x14ac:dyDescent="0.25">
      <c r="B7" s="9"/>
      <c r="C7" s="114"/>
      <c r="D7" s="114"/>
      <c r="E7" s="114"/>
      <c r="F7" s="114"/>
      <c r="G7" s="114"/>
      <c r="H7" s="114"/>
      <c r="I7" s="114"/>
      <c r="J7" s="114"/>
      <c r="K7" s="9"/>
      <c r="L7" s="9"/>
      <c r="M7" s="9"/>
      <c r="N7" s="9"/>
      <c r="O7" s="58"/>
      <c r="P7" s="58"/>
    </row>
    <row r="8" spans="1:19" s="1" customFormat="1" ht="15" customHeight="1" x14ac:dyDescent="0.25">
      <c r="A8" s="115" t="s">
        <v>0</v>
      </c>
      <c r="B8" s="116" t="s">
        <v>1</v>
      </c>
      <c r="C8" s="117" t="s">
        <v>2</v>
      </c>
      <c r="D8" s="119" t="s">
        <v>3</v>
      </c>
      <c r="E8" s="120"/>
      <c r="F8" s="120"/>
      <c r="G8" s="121"/>
      <c r="H8" s="125" t="s">
        <v>4</v>
      </c>
      <c r="I8" s="113" t="s">
        <v>5</v>
      </c>
      <c r="J8" s="113"/>
      <c r="K8" s="113" t="s">
        <v>6</v>
      </c>
      <c r="L8" s="113"/>
      <c r="M8" s="113" t="s">
        <v>7</v>
      </c>
      <c r="N8" s="113"/>
      <c r="O8" s="56"/>
      <c r="P8" s="56"/>
    </row>
    <row r="9" spans="1:19" s="1" customFormat="1" ht="96.6" x14ac:dyDescent="0.25">
      <c r="A9" s="115"/>
      <c r="B9" s="116"/>
      <c r="C9" s="118"/>
      <c r="D9" s="122"/>
      <c r="E9" s="123"/>
      <c r="F9" s="123"/>
      <c r="G9" s="124"/>
      <c r="H9" s="125"/>
      <c r="I9" s="76" t="s">
        <v>8</v>
      </c>
      <c r="J9" s="76" t="s">
        <v>9</v>
      </c>
      <c r="K9" s="76" t="s">
        <v>8</v>
      </c>
      <c r="L9" s="76" t="s">
        <v>10</v>
      </c>
      <c r="M9" s="76" t="s">
        <v>8</v>
      </c>
      <c r="N9" s="76" t="s">
        <v>11</v>
      </c>
      <c r="O9" s="56"/>
      <c r="P9" s="56"/>
    </row>
    <row r="10" spans="1:19" ht="27.6" x14ac:dyDescent="0.3">
      <c r="A10" s="10">
        <v>602</v>
      </c>
      <c r="B10" s="21" t="s">
        <v>12</v>
      </c>
      <c r="C10" s="26"/>
      <c r="D10" s="31"/>
      <c r="E10" s="32"/>
      <c r="F10" s="32"/>
      <c r="G10" s="33"/>
      <c r="H10" s="34"/>
      <c r="I10" s="53">
        <f>I15+I32+I61+I70+I82+I89+I97+I121+I125+I145+I172+I191+I199+I207+I11+I203+I180+I186+I176+I78+I161+I165+I24+I158+I28+I183</f>
        <v>2259853</v>
      </c>
      <c r="J10" s="53">
        <f t="shared" ref="J10:L10" si="0">J15+J32+J61+J70+J82+J89+J97+J121+J125+J145+J172+J191+J199+J207+J11+J203+J180+J186+J176+J78+J161+J165+J24+J158+J28+J183</f>
        <v>1688401</v>
      </c>
      <c r="K10" s="53">
        <f t="shared" si="0"/>
        <v>1876487</v>
      </c>
      <c r="L10" s="53">
        <f t="shared" si="0"/>
        <v>1329105</v>
      </c>
      <c r="M10" s="73">
        <f>K10/I10*100</f>
        <v>83.035799231188932</v>
      </c>
      <c r="N10" s="73">
        <f>L10/J10*100</f>
        <v>78.71974726383128</v>
      </c>
      <c r="O10" s="60"/>
      <c r="P10" s="60"/>
      <c r="Q10" s="59"/>
      <c r="R10" s="59"/>
    </row>
    <row r="11" spans="1:19" ht="45.75" customHeight="1" x14ac:dyDescent="0.3">
      <c r="A11" s="11">
        <v>602</v>
      </c>
      <c r="B11" s="22" t="s">
        <v>13</v>
      </c>
      <c r="C11" s="27">
        <v>102</v>
      </c>
      <c r="D11" s="31"/>
      <c r="E11" s="32"/>
      <c r="F11" s="32"/>
      <c r="G11" s="33"/>
      <c r="H11" s="34"/>
      <c r="I11" s="45">
        <f t="shared" ref="I11:M13" si="1">I12</f>
        <v>2386</v>
      </c>
      <c r="J11" s="45">
        <f t="shared" si="1"/>
        <v>0</v>
      </c>
      <c r="K11" s="45">
        <f t="shared" si="1"/>
        <v>2386</v>
      </c>
      <c r="L11" s="45">
        <f t="shared" si="1"/>
        <v>0</v>
      </c>
      <c r="M11" s="54">
        <f t="shared" si="1"/>
        <v>100</v>
      </c>
      <c r="N11" s="74"/>
      <c r="Q11" s="59"/>
      <c r="R11" s="59"/>
      <c r="S11" s="59"/>
    </row>
    <row r="12" spans="1:19" ht="27.6" x14ac:dyDescent="0.3">
      <c r="A12" s="11">
        <v>602</v>
      </c>
      <c r="B12" s="22" t="s">
        <v>14</v>
      </c>
      <c r="C12" s="27">
        <v>102</v>
      </c>
      <c r="D12" s="31" t="s">
        <v>125</v>
      </c>
      <c r="E12" s="32" t="s">
        <v>126</v>
      </c>
      <c r="F12" s="32" t="s">
        <v>127</v>
      </c>
      <c r="G12" s="33" t="s">
        <v>128</v>
      </c>
      <c r="H12" s="34"/>
      <c r="I12" s="45">
        <f t="shared" si="1"/>
        <v>2386</v>
      </c>
      <c r="J12" s="45">
        <f t="shared" si="1"/>
        <v>0</v>
      </c>
      <c r="K12" s="45">
        <f t="shared" si="1"/>
        <v>2386</v>
      </c>
      <c r="L12" s="45">
        <f t="shared" si="1"/>
        <v>0</v>
      </c>
      <c r="M12" s="63">
        <f t="shared" ref="M12:N69" si="2">K12/I12*100</f>
        <v>100</v>
      </c>
      <c r="N12" s="74"/>
    </row>
    <row r="13" spans="1:19" x14ac:dyDescent="0.3">
      <c r="A13" s="11">
        <v>602</v>
      </c>
      <c r="B13" s="22" t="s">
        <v>15</v>
      </c>
      <c r="C13" s="27">
        <v>102</v>
      </c>
      <c r="D13" s="31" t="s">
        <v>125</v>
      </c>
      <c r="E13" s="32" t="s">
        <v>129</v>
      </c>
      <c r="F13" s="32" t="s">
        <v>127</v>
      </c>
      <c r="G13" s="33" t="s">
        <v>128</v>
      </c>
      <c r="H13" s="34"/>
      <c r="I13" s="45">
        <f t="shared" si="1"/>
        <v>2386</v>
      </c>
      <c r="J13" s="45">
        <f t="shared" si="1"/>
        <v>0</v>
      </c>
      <c r="K13" s="45">
        <f t="shared" si="1"/>
        <v>2386</v>
      </c>
      <c r="L13" s="45">
        <f t="shared" si="1"/>
        <v>0</v>
      </c>
      <c r="M13" s="63">
        <f t="shared" si="2"/>
        <v>100</v>
      </c>
      <c r="N13" s="74"/>
    </row>
    <row r="14" spans="1:19" ht="41.4" x14ac:dyDescent="0.3">
      <c r="A14" s="11">
        <v>602</v>
      </c>
      <c r="B14" s="23" t="s">
        <v>16</v>
      </c>
      <c r="C14" s="27">
        <v>102</v>
      </c>
      <c r="D14" s="31" t="s">
        <v>125</v>
      </c>
      <c r="E14" s="32" t="s">
        <v>129</v>
      </c>
      <c r="F14" s="32" t="s">
        <v>127</v>
      </c>
      <c r="G14" s="33" t="s">
        <v>128</v>
      </c>
      <c r="H14" s="34">
        <v>120</v>
      </c>
      <c r="I14" s="45">
        <v>2386</v>
      </c>
      <c r="J14" s="45"/>
      <c r="K14" s="62">
        <v>2386</v>
      </c>
      <c r="L14" s="62"/>
      <c r="M14" s="63">
        <f t="shared" si="2"/>
        <v>100</v>
      </c>
      <c r="N14" s="74"/>
    </row>
    <row r="15" spans="1:19" ht="77.25" customHeight="1" x14ac:dyDescent="0.3">
      <c r="A15" s="11">
        <v>602</v>
      </c>
      <c r="B15" s="22" t="s">
        <v>17</v>
      </c>
      <c r="C15" s="27">
        <v>104</v>
      </c>
      <c r="D15" s="31"/>
      <c r="E15" s="32"/>
      <c r="F15" s="32"/>
      <c r="G15" s="33"/>
      <c r="H15" s="34"/>
      <c r="I15" s="45">
        <f>I16+I19</f>
        <v>67252</v>
      </c>
      <c r="J15" s="45">
        <f>J16+J19</f>
        <v>0</v>
      </c>
      <c r="K15" s="45">
        <f>K16+K19</f>
        <v>66414</v>
      </c>
      <c r="L15" s="45">
        <f>L16+L19</f>
        <v>0</v>
      </c>
      <c r="M15" s="63">
        <f t="shared" si="2"/>
        <v>98.753940403259392</v>
      </c>
      <c r="N15" s="74"/>
    </row>
    <row r="16" spans="1:19" ht="41.4" x14ac:dyDescent="0.3">
      <c r="A16" s="11">
        <v>602</v>
      </c>
      <c r="B16" s="23" t="s">
        <v>170</v>
      </c>
      <c r="C16" s="27">
        <v>104</v>
      </c>
      <c r="D16" s="35" t="s">
        <v>169</v>
      </c>
      <c r="E16" s="36" t="s">
        <v>126</v>
      </c>
      <c r="F16" s="36" t="s">
        <v>127</v>
      </c>
      <c r="G16" s="33" t="s">
        <v>128</v>
      </c>
      <c r="H16" s="37"/>
      <c r="I16" s="45">
        <f>I18+I17</f>
        <v>424</v>
      </c>
      <c r="J16" s="45">
        <f>J18+J17</f>
        <v>0</v>
      </c>
      <c r="K16" s="45">
        <f>K18+K17</f>
        <v>424</v>
      </c>
      <c r="L16" s="45">
        <f>L18+L17</f>
        <v>0</v>
      </c>
      <c r="M16" s="63">
        <f t="shared" si="2"/>
        <v>100</v>
      </c>
      <c r="N16" s="74"/>
    </row>
    <row r="17" spans="1:14" ht="41.4" x14ac:dyDescent="0.3">
      <c r="A17" s="11">
        <v>602</v>
      </c>
      <c r="B17" s="23" t="s">
        <v>16</v>
      </c>
      <c r="C17" s="27">
        <v>104</v>
      </c>
      <c r="D17" s="35" t="s">
        <v>169</v>
      </c>
      <c r="E17" s="36" t="s">
        <v>126</v>
      </c>
      <c r="F17" s="36" t="s">
        <v>127</v>
      </c>
      <c r="G17" s="33" t="s">
        <v>128</v>
      </c>
      <c r="H17" s="38">
        <v>120</v>
      </c>
      <c r="I17" s="45">
        <v>7</v>
      </c>
      <c r="J17" s="45">
        <v>0</v>
      </c>
      <c r="K17" s="62">
        <v>7</v>
      </c>
      <c r="L17" s="62">
        <v>0</v>
      </c>
      <c r="M17" s="63">
        <f t="shared" si="2"/>
        <v>100</v>
      </c>
      <c r="N17" s="74"/>
    </row>
    <row r="18" spans="1:14" ht="41.4" x14ac:dyDescent="0.3">
      <c r="A18" s="11">
        <v>602</v>
      </c>
      <c r="B18" s="23" t="s">
        <v>18</v>
      </c>
      <c r="C18" s="27">
        <v>104</v>
      </c>
      <c r="D18" s="35" t="s">
        <v>169</v>
      </c>
      <c r="E18" s="36" t="s">
        <v>126</v>
      </c>
      <c r="F18" s="36" t="s">
        <v>127</v>
      </c>
      <c r="G18" s="33" t="s">
        <v>128</v>
      </c>
      <c r="H18" s="38">
        <v>240</v>
      </c>
      <c r="I18" s="48">
        <v>417</v>
      </c>
      <c r="J18" s="45">
        <v>0</v>
      </c>
      <c r="K18" s="62">
        <v>417</v>
      </c>
      <c r="L18" s="62">
        <v>0</v>
      </c>
      <c r="M18" s="63">
        <f t="shared" si="2"/>
        <v>100</v>
      </c>
      <c r="N18" s="74"/>
    </row>
    <row r="19" spans="1:14" ht="41.4" x14ac:dyDescent="0.3">
      <c r="A19" s="11">
        <v>602</v>
      </c>
      <c r="B19" s="23" t="s">
        <v>19</v>
      </c>
      <c r="C19" s="27">
        <v>104</v>
      </c>
      <c r="D19" s="35" t="s">
        <v>130</v>
      </c>
      <c r="E19" s="39" t="s">
        <v>126</v>
      </c>
      <c r="F19" s="39" t="s">
        <v>127</v>
      </c>
      <c r="G19" s="40" t="s">
        <v>128</v>
      </c>
      <c r="H19" s="30"/>
      <c r="I19" s="45">
        <f>I20</f>
        <v>66828</v>
      </c>
      <c r="J19" s="45">
        <f>J20</f>
        <v>0</v>
      </c>
      <c r="K19" s="45">
        <f>K20</f>
        <v>65990</v>
      </c>
      <c r="L19" s="45">
        <f>L20</f>
        <v>0</v>
      </c>
      <c r="M19" s="63">
        <f t="shared" si="2"/>
        <v>98.746034596277013</v>
      </c>
      <c r="N19" s="74"/>
    </row>
    <row r="20" spans="1:14" ht="41.4" x14ac:dyDescent="0.3">
      <c r="A20" s="11">
        <v>602</v>
      </c>
      <c r="B20" s="23" t="s">
        <v>20</v>
      </c>
      <c r="C20" s="27">
        <v>104</v>
      </c>
      <c r="D20" s="35" t="s">
        <v>130</v>
      </c>
      <c r="E20" s="39" t="s">
        <v>129</v>
      </c>
      <c r="F20" s="39" t="s">
        <v>127</v>
      </c>
      <c r="G20" s="40" t="s">
        <v>128</v>
      </c>
      <c r="H20" s="30"/>
      <c r="I20" s="45">
        <f>SUM(I21,I22,I23,)</f>
        <v>66828</v>
      </c>
      <c r="J20" s="45">
        <f>SUM(J21,J22,J23,)</f>
        <v>0</v>
      </c>
      <c r="K20" s="45">
        <f>SUM(K21,K22,K23,)</f>
        <v>65990</v>
      </c>
      <c r="L20" s="45">
        <f>SUM(L21,L22,L23,)</f>
        <v>0</v>
      </c>
      <c r="M20" s="63">
        <f t="shared" si="2"/>
        <v>98.746034596277013</v>
      </c>
      <c r="N20" s="74"/>
    </row>
    <row r="21" spans="1:14" ht="41.4" x14ac:dyDescent="0.3">
      <c r="A21" s="11">
        <v>602</v>
      </c>
      <c r="B21" s="23" t="s">
        <v>16</v>
      </c>
      <c r="C21" s="27">
        <v>104</v>
      </c>
      <c r="D21" s="35" t="s">
        <v>130</v>
      </c>
      <c r="E21" s="39" t="s">
        <v>129</v>
      </c>
      <c r="F21" s="39" t="s">
        <v>127</v>
      </c>
      <c r="G21" s="40" t="s">
        <v>128</v>
      </c>
      <c r="H21" s="38">
        <v>120</v>
      </c>
      <c r="I21" s="48">
        <v>61574</v>
      </c>
      <c r="J21" s="45">
        <v>0</v>
      </c>
      <c r="K21" s="62">
        <v>61526</v>
      </c>
      <c r="L21" s="62">
        <v>0</v>
      </c>
      <c r="M21" s="63">
        <f t="shared" si="2"/>
        <v>99.92204501900153</v>
      </c>
      <c r="N21" s="74"/>
    </row>
    <row r="22" spans="1:14" ht="41.4" x14ac:dyDescent="0.3">
      <c r="A22" s="11">
        <v>602</v>
      </c>
      <c r="B22" s="24" t="s">
        <v>18</v>
      </c>
      <c r="C22" s="28">
        <v>104</v>
      </c>
      <c r="D22" s="41" t="s">
        <v>130</v>
      </c>
      <c r="E22" s="42" t="s">
        <v>129</v>
      </c>
      <c r="F22" s="42" t="s">
        <v>127</v>
      </c>
      <c r="G22" s="43" t="s">
        <v>128</v>
      </c>
      <c r="H22" s="44">
        <v>240</v>
      </c>
      <c r="I22" s="48">
        <v>4397</v>
      </c>
      <c r="J22" s="45">
        <v>0</v>
      </c>
      <c r="K22" s="62">
        <v>4349</v>
      </c>
      <c r="L22" s="62">
        <v>0</v>
      </c>
      <c r="M22" s="63">
        <f t="shared" si="2"/>
        <v>98.908346599954513</v>
      </c>
      <c r="N22" s="74"/>
    </row>
    <row r="23" spans="1:14" x14ac:dyDescent="0.3">
      <c r="A23" s="11">
        <v>602</v>
      </c>
      <c r="B23" s="24" t="s">
        <v>21</v>
      </c>
      <c r="C23" s="28">
        <v>104</v>
      </c>
      <c r="D23" s="41" t="s">
        <v>130</v>
      </c>
      <c r="E23" s="42" t="s">
        <v>129</v>
      </c>
      <c r="F23" s="42" t="s">
        <v>127</v>
      </c>
      <c r="G23" s="43" t="s">
        <v>128</v>
      </c>
      <c r="H23" s="44">
        <v>850</v>
      </c>
      <c r="I23" s="64">
        <v>857</v>
      </c>
      <c r="J23" s="45">
        <v>0</v>
      </c>
      <c r="K23" s="62">
        <v>115</v>
      </c>
      <c r="L23" s="62">
        <v>0</v>
      </c>
      <c r="M23" s="63">
        <f t="shared" si="2"/>
        <v>13.418903150525088</v>
      </c>
      <c r="N23" s="74"/>
    </row>
    <row r="24" spans="1:14" ht="27.6" x14ac:dyDescent="0.3">
      <c r="A24" s="12">
        <v>602</v>
      </c>
      <c r="B24" s="67" t="s">
        <v>22</v>
      </c>
      <c r="C24" s="68">
        <v>105</v>
      </c>
      <c r="D24" s="69"/>
      <c r="E24" s="70"/>
      <c r="F24" s="70"/>
      <c r="G24" s="71"/>
      <c r="H24" s="45"/>
      <c r="I24" s="45">
        <f t="shared" ref="I24:L26" si="3">I25</f>
        <v>6</v>
      </c>
      <c r="J24" s="45">
        <f t="shared" si="3"/>
        <v>6</v>
      </c>
      <c r="K24" s="45">
        <f t="shared" si="3"/>
        <v>6</v>
      </c>
      <c r="L24" s="45">
        <f t="shared" si="3"/>
        <v>6</v>
      </c>
      <c r="M24" s="63">
        <f t="shared" si="2"/>
        <v>100</v>
      </c>
      <c r="N24" s="63">
        <f>L24/J24*100</f>
        <v>100</v>
      </c>
    </row>
    <row r="25" spans="1:14" ht="27.6" x14ac:dyDescent="0.3">
      <c r="A25" s="12">
        <v>602</v>
      </c>
      <c r="B25" s="67" t="s">
        <v>23</v>
      </c>
      <c r="C25" s="68">
        <v>105</v>
      </c>
      <c r="D25" s="69" t="s">
        <v>131</v>
      </c>
      <c r="E25" s="70" t="s">
        <v>126</v>
      </c>
      <c r="F25" s="70" t="s">
        <v>127</v>
      </c>
      <c r="G25" s="71" t="s">
        <v>128</v>
      </c>
      <c r="H25" s="45"/>
      <c r="I25" s="45">
        <f t="shared" si="3"/>
        <v>6</v>
      </c>
      <c r="J25" s="45">
        <f t="shared" si="3"/>
        <v>6</v>
      </c>
      <c r="K25" s="45">
        <f t="shared" si="3"/>
        <v>6</v>
      </c>
      <c r="L25" s="45">
        <f t="shared" si="3"/>
        <v>6</v>
      </c>
      <c r="M25" s="63">
        <f t="shared" si="2"/>
        <v>100</v>
      </c>
      <c r="N25" s="63">
        <f>L25/J25*100</f>
        <v>100</v>
      </c>
    </row>
    <row r="26" spans="1:14" ht="69" x14ac:dyDescent="0.3">
      <c r="A26" s="12">
        <v>602</v>
      </c>
      <c r="B26" s="67" t="s">
        <v>24</v>
      </c>
      <c r="C26" s="68">
        <v>105</v>
      </c>
      <c r="D26" s="69" t="s">
        <v>131</v>
      </c>
      <c r="E26" s="70" t="s">
        <v>132</v>
      </c>
      <c r="F26" s="70" t="s">
        <v>127</v>
      </c>
      <c r="G26" s="71" t="s">
        <v>128</v>
      </c>
      <c r="H26" s="45"/>
      <c r="I26" s="45">
        <f t="shared" si="3"/>
        <v>6</v>
      </c>
      <c r="J26" s="45">
        <f t="shared" si="3"/>
        <v>6</v>
      </c>
      <c r="K26" s="45">
        <f t="shared" si="3"/>
        <v>6</v>
      </c>
      <c r="L26" s="45">
        <f t="shared" si="3"/>
        <v>6</v>
      </c>
      <c r="M26" s="63">
        <f t="shared" si="2"/>
        <v>100</v>
      </c>
      <c r="N26" s="63">
        <f>L26/J26*100</f>
        <v>100</v>
      </c>
    </row>
    <row r="27" spans="1:14" x14ac:dyDescent="0.3">
      <c r="A27" s="12">
        <v>602</v>
      </c>
      <c r="B27" s="67" t="s">
        <v>25</v>
      </c>
      <c r="C27" s="68">
        <v>105</v>
      </c>
      <c r="D27" s="69" t="s">
        <v>131</v>
      </c>
      <c r="E27" s="70" t="s">
        <v>132</v>
      </c>
      <c r="F27" s="70" t="s">
        <v>127</v>
      </c>
      <c r="G27" s="71" t="s">
        <v>128</v>
      </c>
      <c r="H27" s="45">
        <v>620</v>
      </c>
      <c r="I27" s="45">
        <v>6</v>
      </c>
      <c r="J27" s="45">
        <v>6</v>
      </c>
      <c r="K27" s="62">
        <v>6</v>
      </c>
      <c r="L27" s="62">
        <v>6</v>
      </c>
      <c r="M27" s="63">
        <f t="shared" si="2"/>
        <v>100</v>
      </c>
      <c r="N27" s="63">
        <f>L27/J27*100</f>
        <v>100</v>
      </c>
    </row>
    <row r="28" spans="1:14" ht="27.6" x14ac:dyDescent="0.3">
      <c r="A28" s="13">
        <v>602</v>
      </c>
      <c r="B28" s="24" t="s">
        <v>26</v>
      </c>
      <c r="C28" s="28">
        <v>107</v>
      </c>
      <c r="D28" s="41"/>
      <c r="E28" s="42"/>
      <c r="F28" s="42"/>
      <c r="G28" s="43"/>
      <c r="H28" s="44"/>
      <c r="I28" s="45">
        <f t="shared" ref="I28:L30" si="4">I29</f>
        <v>536</v>
      </c>
      <c r="J28" s="45">
        <f t="shared" si="4"/>
        <v>0</v>
      </c>
      <c r="K28" s="45">
        <f t="shared" si="4"/>
        <v>536</v>
      </c>
      <c r="L28" s="45">
        <f t="shared" si="4"/>
        <v>0</v>
      </c>
      <c r="M28" s="63">
        <f t="shared" si="2"/>
        <v>100</v>
      </c>
      <c r="N28" s="63"/>
    </row>
    <row r="29" spans="1:14" ht="41.4" x14ac:dyDescent="0.3">
      <c r="A29" s="14">
        <v>602</v>
      </c>
      <c r="B29" s="25" t="s">
        <v>27</v>
      </c>
      <c r="C29" s="29">
        <v>107</v>
      </c>
      <c r="D29" s="41" t="s">
        <v>133</v>
      </c>
      <c r="E29" s="42" t="s">
        <v>126</v>
      </c>
      <c r="F29" s="42" t="s">
        <v>127</v>
      </c>
      <c r="G29" s="43" t="s">
        <v>128</v>
      </c>
      <c r="H29" s="44"/>
      <c r="I29" s="45">
        <f t="shared" si="4"/>
        <v>536</v>
      </c>
      <c r="J29" s="45">
        <f t="shared" si="4"/>
        <v>0</v>
      </c>
      <c r="K29" s="45">
        <f t="shared" si="4"/>
        <v>536</v>
      </c>
      <c r="L29" s="45">
        <f t="shared" si="4"/>
        <v>0</v>
      </c>
      <c r="M29" s="63">
        <f t="shared" si="2"/>
        <v>100</v>
      </c>
      <c r="N29" s="63"/>
    </row>
    <row r="30" spans="1:14" x14ac:dyDescent="0.3">
      <c r="A30" s="14">
        <v>602</v>
      </c>
      <c r="B30" s="25" t="s">
        <v>28</v>
      </c>
      <c r="C30" s="29">
        <v>107</v>
      </c>
      <c r="D30" s="41" t="s">
        <v>133</v>
      </c>
      <c r="E30" s="42" t="s">
        <v>129</v>
      </c>
      <c r="F30" s="42" t="s">
        <v>127</v>
      </c>
      <c r="G30" s="43" t="s">
        <v>128</v>
      </c>
      <c r="H30" s="44"/>
      <c r="I30" s="45">
        <f t="shared" si="4"/>
        <v>536</v>
      </c>
      <c r="J30" s="45">
        <f t="shared" si="4"/>
        <v>0</v>
      </c>
      <c r="K30" s="45">
        <f t="shared" si="4"/>
        <v>536</v>
      </c>
      <c r="L30" s="45">
        <f t="shared" si="4"/>
        <v>0</v>
      </c>
      <c r="M30" s="63">
        <f t="shared" si="2"/>
        <v>100</v>
      </c>
      <c r="N30" s="63"/>
    </row>
    <row r="31" spans="1:14" x14ac:dyDescent="0.3">
      <c r="A31" s="14">
        <v>602</v>
      </c>
      <c r="B31" s="24" t="s">
        <v>29</v>
      </c>
      <c r="C31" s="29">
        <v>107</v>
      </c>
      <c r="D31" s="41" t="s">
        <v>133</v>
      </c>
      <c r="E31" s="42" t="s">
        <v>129</v>
      </c>
      <c r="F31" s="42" t="s">
        <v>127</v>
      </c>
      <c r="G31" s="43" t="s">
        <v>128</v>
      </c>
      <c r="H31" s="44">
        <v>880</v>
      </c>
      <c r="I31" s="45">
        <v>536</v>
      </c>
      <c r="J31" s="45">
        <v>0</v>
      </c>
      <c r="K31" s="62">
        <v>536</v>
      </c>
      <c r="L31" s="62">
        <v>0</v>
      </c>
      <c r="M31" s="63">
        <f t="shared" si="2"/>
        <v>100</v>
      </c>
      <c r="N31" s="63"/>
    </row>
    <row r="32" spans="1:14" x14ac:dyDescent="0.3">
      <c r="A32" s="11">
        <v>602</v>
      </c>
      <c r="B32" s="24" t="s">
        <v>30</v>
      </c>
      <c r="C32" s="28">
        <v>113</v>
      </c>
      <c r="D32" s="77"/>
      <c r="E32" s="78"/>
      <c r="F32" s="78"/>
      <c r="G32" s="79"/>
      <c r="H32" s="50"/>
      <c r="I32" s="48">
        <f>I33+I36+I39+I42+I48+I53+I58</f>
        <v>121967</v>
      </c>
      <c r="J32" s="48">
        <f t="shared" ref="J32:L32" si="5">J33+J36+J39+J42+J48+J53+J58</f>
        <v>1021</v>
      </c>
      <c r="K32" s="48">
        <f t="shared" si="5"/>
        <v>120327</v>
      </c>
      <c r="L32" s="48">
        <f t="shared" si="5"/>
        <v>1021</v>
      </c>
      <c r="M32" s="63">
        <f t="shared" si="2"/>
        <v>98.6553739946051</v>
      </c>
      <c r="N32" s="63">
        <f>L32/J32*100</f>
        <v>100</v>
      </c>
    </row>
    <row r="33" spans="1:14" ht="46.5" customHeight="1" x14ac:dyDescent="0.3">
      <c r="A33" s="11">
        <v>602</v>
      </c>
      <c r="B33" s="24" t="s">
        <v>171</v>
      </c>
      <c r="C33" s="28">
        <v>113</v>
      </c>
      <c r="D33" s="80" t="s">
        <v>173</v>
      </c>
      <c r="E33" s="81" t="s">
        <v>126</v>
      </c>
      <c r="F33" s="81" t="s">
        <v>127</v>
      </c>
      <c r="G33" s="82" t="s">
        <v>128</v>
      </c>
      <c r="H33" s="50"/>
      <c r="I33" s="48">
        <f>I34</f>
        <v>24832</v>
      </c>
      <c r="J33" s="48">
        <f t="shared" ref="J33:L34" si="6">J34</f>
        <v>43</v>
      </c>
      <c r="K33" s="48">
        <f t="shared" si="6"/>
        <v>24832</v>
      </c>
      <c r="L33" s="48">
        <f t="shared" si="6"/>
        <v>43</v>
      </c>
      <c r="M33" s="63">
        <f t="shared" si="2"/>
        <v>100</v>
      </c>
      <c r="N33" s="63">
        <f t="shared" si="2"/>
        <v>100</v>
      </c>
    </row>
    <row r="34" spans="1:14" ht="55.2" x14ac:dyDescent="0.3">
      <c r="A34" s="11">
        <v>602</v>
      </c>
      <c r="B34" s="67" t="s">
        <v>172</v>
      </c>
      <c r="C34" s="28">
        <v>113</v>
      </c>
      <c r="D34" s="80" t="s">
        <v>173</v>
      </c>
      <c r="E34" s="81" t="s">
        <v>135</v>
      </c>
      <c r="F34" s="81" t="s">
        <v>127</v>
      </c>
      <c r="G34" s="82" t="s">
        <v>174</v>
      </c>
      <c r="H34" s="50"/>
      <c r="I34" s="48">
        <f>I35</f>
        <v>24832</v>
      </c>
      <c r="J34" s="48">
        <f t="shared" si="6"/>
        <v>43</v>
      </c>
      <c r="K34" s="48">
        <f t="shared" si="6"/>
        <v>24832</v>
      </c>
      <c r="L34" s="48">
        <f t="shared" si="6"/>
        <v>43</v>
      </c>
      <c r="M34" s="63">
        <f t="shared" si="2"/>
        <v>100</v>
      </c>
      <c r="N34" s="63">
        <f t="shared" si="2"/>
        <v>100</v>
      </c>
    </row>
    <row r="35" spans="1:14" x14ac:dyDescent="0.3">
      <c r="A35" s="11">
        <v>602</v>
      </c>
      <c r="B35" s="83" t="s">
        <v>31</v>
      </c>
      <c r="C35" s="28">
        <v>113</v>
      </c>
      <c r="D35" s="80" t="s">
        <v>173</v>
      </c>
      <c r="E35" s="81" t="s">
        <v>135</v>
      </c>
      <c r="F35" s="81" t="s">
        <v>127</v>
      </c>
      <c r="G35" s="82" t="s">
        <v>128</v>
      </c>
      <c r="H35" s="50">
        <v>610</v>
      </c>
      <c r="I35" s="48">
        <v>24832</v>
      </c>
      <c r="J35" s="48">
        <v>43</v>
      </c>
      <c r="K35" s="48">
        <v>24832</v>
      </c>
      <c r="L35" s="48">
        <v>43</v>
      </c>
      <c r="M35" s="63">
        <f t="shared" si="2"/>
        <v>100</v>
      </c>
      <c r="N35" s="63">
        <f t="shared" si="2"/>
        <v>100</v>
      </c>
    </row>
    <row r="36" spans="1:14" ht="41.4" x14ac:dyDescent="0.3">
      <c r="A36" s="11">
        <v>602</v>
      </c>
      <c r="B36" s="24" t="s">
        <v>170</v>
      </c>
      <c r="C36" s="28">
        <v>113</v>
      </c>
      <c r="D36" s="41" t="s">
        <v>169</v>
      </c>
      <c r="E36" s="84" t="s">
        <v>126</v>
      </c>
      <c r="F36" s="84" t="s">
        <v>127</v>
      </c>
      <c r="G36" s="71" t="s">
        <v>128</v>
      </c>
      <c r="H36" s="85"/>
      <c r="I36" s="48">
        <f>SUM(I37:I38)</f>
        <v>960</v>
      </c>
      <c r="J36" s="48">
        <f>SUM(J37:J38)</f>
        <v>0</v>
      </c>
      <c r="K36" s="48">
        <f>SUM(K37:K38)</f>
        <v>941</v>
      </c>
      <c r="L36" s="48">
        <f>SUM(L37:L38)</f>
        <v>0</v>
      </c>
      <c r="M36" s="63">
        <f t="shared" si="2"/>
        <v>98.020833333333329</v>
      </c>
      <c r="N36" s="63"/>
    </row>
    <row r="37" spans="1:14" ht="41.4" x14ac:dyDescent="0.3">
      <c r="A37" s="11">
        <v>602</v>
      </c>
      <c r="B37" s="24" t="s">
        <v>18</v>
      </c>
      <c r="C37" s="28">
        <v>113</v>
      </c>
      <c r="D37" s="41" t="s">
        <v>169</v>
      </c>
      <c r="E37" s="84" t="s">
        <v>126</v>
      </c>
      <c r="F37" s="84" t="s">
        <v>127</v>
      </c>
      <c r="G37" s="71" t="s">
        <v>128</v>
      </c>
      <c r="H37" s="44">
        <v>240</v>
      </c>
      <c r="I37" s="48">
        <v>898</v>
      </c>
      <c r="J37" s="48">
        <v>0</v>
      </c>
      <c r="K37" s="62">
        <v>879</v>
      </c>
      <c r="L37" s="62">
        <v>0</v>
      </c>
      <c r="M37" s="63">
        <f t="shared" si="2"/>
        <v>97.884187082405347</v>
      </c>
      <c r="N37" s="63"/>
    </row>
    <row r="38" spans="1:14" x14ac:dyDescent="0.3">
      <c r="A38" s="11">
        <v>602</v>
      </c>
      <c r="B38" s="83" t="s">
        <v>31</v>
      </c>
      <c r="C38" s="28">
        <v>113</v>
      </c>
      <c r="D38" s="41" t="s">
        <v>169</v>
      </c>
      <c r="E38" s="84" t="s">
        <v>126</v>
      </c>
      <c r="F38" s="84" t="s">
        <v>127</v>
      </c>
      <c r="G38" s="71" t="s">
        <v>128</v>
      </c>
      <c r="H38" s="44">
        <v>610</v>
      </c>
      <c r="I38" s="48">
        <v>62</v>
      </c>
      <c r="J38" s="48">
        <v>0</v>
      </c>
      <c r="K38" s="62">
        <v>62</v>
      </c>
      <c r="L38" s="62">
        <v>0</v>
      </c>
      <c r="M38" s="63">
        <f t="shared" si="2"/>
        <v>100</v>
      </c>
      <c r="N38" s="63"/>
    </row>
    <row r="39" spans="1:14" ht="41.4" x14ac:dyDescent="0.3">
      <c r="A39" s="12">
        <v>602</v>
      </c>
      <c r="B39" s="67" t="s">
        <v>19</v>
      </c>
      <c r="C39" s="68">
        <v>113</v>
      </c>
      <c r="D39" s="69" t="s">
        <v>130</v>
      </c>
      <c r="E39" s="70" t="s">
        <v>126</v>
      </c>
      <c r="F39" s="70" t="s">
        <v>127</v>
      </c>
      <c r="G39" s="71" t="s">
        <v>128</v>
      </c>
      <c r="H39" s="45"/>
      <c r="I39" s="49">
        <f>I40</f>
        <v>113</v>
      </c>
      <c r="J39" s="49">
        <f t="shared" ref="J39:L40" si="7">J40</f>
        <v>113</v>
      </c>
      <c r="K39" s="49">
        <f t="shared" si="7"/>
        <v>113</v>
      </c>
      <c r="L39" s="49">
        <f t="shared" si="7"/>
        <v>113</v>
      </c>
      <c r="M39" s="63">
        <f t="shared" si="2"/>
        <v>100</v>
      </c>
      <c r="N39" s="63">
        <f>L39/J39*100</f>
        <v>100</v>
      </c>
    </row>
    <row r="40" spans="1:14" ht="27.6" x14ac:dyDescent="0.3">
      <c r="A40" s="12">
        <v>602</v>
      </c>
      <c r="B40" s="67" t="s">
        <v>32</v>
      </c>
      <c r="C40" s="68">
        <v>113</v>
      </c>
      <c r="D40" s="69" t="s">
        <v>130</v>
      </c>
      <c r="E40" s="70" t="s">
        <v>132</v>
      </c>
      <c r="F40" s="70" t="s">
        <v>127</v>
      </c>
      <c r="G40" s="71" t="s">
        <v>128</v>
      </c>
      <c r="H40" s="45"/>
      <c r="I40" s="45">
        <f>I41</f>
        <v>113</v>
      </c>
      <c r="J40" s="45">
        <f t="shared" si="7"/>
        <v>113</v>
      </c>
      <c r="K40" s="45">
        <f t="shared" si="7"/>
        <v>113</v>
      </c>
      <c r="L40" s="45">
        <f t="shared" si="7"/>
        <v>113</v>
      </c>
      <c r="M40" s="63">
        <f t="shared" si="2"/>
        <v>100</v>
      </c>
      <c r="N40" s="63">
        <f>L40/J40*100</f>
        <v>100</v>
      </c>
    </row>
    <row r="41" spans="1:14" ht="41.4" x14ac:dyDescent="0.3">
      <c r="A41" s="12">
        <v>602</v>
      </c>
      <c r="B41" s="67" t="s">
        <v>18</v>
      </c>
      <c r="C41" s="68">
        <v>113</v>
      </c>
      <c r="D41" s="69" t="s">
        <v>130</v>
      </c>
      <c r="E41" s="70" t="s">
        <v>132</v>
      </c>
      <c r="F41" s="70" t="s">
        <v>127</v>
      </c>
      <c r="G41" s="71" t="s">
        <v>128</v>
      </c>
      <c r="H41" s="45">
        <v>240</v>
      </c>
      <c r="I41" s="45">
        <v>113</v>
      </c>
      <c r="J41" s="45">
        <v>113</v>
      </c>
      <c r="K41" s="62">
        <v>113</v>
      </c>
      <c r="L41" s="62">
        <v>113</v>
      </c>
      <c r="M41" s="63">
        <f t="shared" si="2"/>
        <v>100</v>
      </c>
      <c r="N41" s="63">
        <f>L41/J41*100</f>
        <v>100</v>
      </c>
    </row>
    <row r="42" spans="1:14" ht="27.6" x14ac:dyDescent="0.3">
      <c r="A42" s="11">
        <v>602</v>
      </c>
      <c r="B42" s="24" t="s">
        <v>23</v>
      </c>
      <c r="C42" s="28">
        <v>113</v>
      </c>
      <c r="D42" s="41" t="s">
        <v>131</v>
      </c>
      <c r="E42" s="42" t="s">
        <v>126</v>
      </c>
      <c r="F42" s="42" t="s">
        <v>127</v>
      </c>
      <c r="G42" s="43" t="s">
        <v>128</v>
      </c>
      <c r="H42" s="86"/>
      <c r="I42" s="45">
        <f>I45+I43</f>
        <v>3618</v>
      </c>
      <c r="J42" s="45">
        <f>J45+J43</f>
        <v>0</v>
      </c>
      <c r="K42" s="45">
        <f>K45+K43</f>
        <v>2831</v>
      </c>
      <c r="L42" s="45">
        <f>L45+L43</f>
        <v>0</v>
      </c>
      <c r="M42" s="63">
        <f t="shared" si="2"/>
        <v>78.247650635710343</v>
      </c>
      <c r="N42" s="63"/>
    </row>
    <row r="43" spans="1:14" x14ac:dyDescent="0.3">
      <c r="A43" s="11">
        <v>602</v>
      </c>
      <c r="B43" s="87" t="s">
        <v>33</v>
      </c>
      <c r="C43" s="28">
        <v>113</v>
      </c>
      <c r="D43" s="41" t="s">
        <v>131</v>
      </c>
      <c r="E43" s="42" t="s">
        <v>135</v>
      </c>
      <c r="F43" s="42" t="s">
        <v>127</v>
      </c>
      <c r="G43" s="43" t="s">
        <v>128</v>
      </c>
      <c r="H43" s="44"/>
      <c r="I43" s="45">
        <f>I44</f>
        <v>255</v>
      </c>
      <c r="J43" s="45">
        <f>J44</f>
        <v>0</v>
      </c>
      <c r="K43" s="45">
        <f>K44</f>
        <v>230</v>
      </c>
      <c r="L43" s="45">
        <f>L44</f>
        <v>0</v>
      </c>
      <c r="M43" s="63">
        <f t="shared" si="2"/>
        <v>90.196078431372555</v>
      </c>
      <c r="N43" s="63"/>
    </row>
    <row r="44" spans="1:14" ht="41.4" x14ac:dyDescent="0.3">
      <c r="A44" s="11">
        <v>602</v>
      </c>
      <c r="B44" s="24" t="s">
        <v>18</v>
      </c>
      <c r="C44" s="28">
        <v>113</v>
      </c>
      <c r="D44" s="41" t="s">
        <v>131</v>
      </c>
      <c r="E44" s="42" t="s">
        <v>135</v>
      </c>
      <c r="F44" s="42" t="s">
        <v>127</v>
      </c>
      <c r="G44" s="43" t="s">
        <v>128</v>
      </c>
      <c r="H44" s="44">
        <v>240</v>
      </c>
      <c r="I44" s="45">
        <v>255</v>
      </c>
      <c r="J44" s="45">
        <v>0</v>
      </c>
      <c r="K44" s="62">
        <v>230</v>
      </c>
      <c r="L44" s="62">
        <v>0</v>
      </c>
      <c r="M44" s="63">
        <f t="shared" si="2"/>
        <v>90.196078431372555</v>
      </c>
      <c r="N44" s="63"/>
    </row>
    <row r="45" spans="1:14" x14ac:dyDescent="0.3">
      <c r="A45" s="11">
        <v>602</v>
      </c>
      <c r="B45" s="24" t="s">
        <v>34</v>
      </c>
      <c r="C45" s="28">
        <v>113</v>
      </c>
      <c r="D45" s="41" t="s">
        <v>131</v>
      </c>
      <c r="E45" s="42" t="s">
        <v>136</v>
      </c>
      <c r="F45" s="42" t="s">
        <v>127</v>
      </c>
      <c r="G45" s="43" t="s">
        <v>128</v>
      </c>
      <c r="H45" s="86"/>
      <c r="I45" s="45">
        <f>I47+I46</f>
        <v>3363</v>
      </c>
      <c r="J45" s="45">
        <f t="shared" ref="J45:L45" si="8">J47+J46</f>
        <v>0</v>
      </c>
      <c r="K45" s="45">
        <f t="shared" si="8"/>
        <v>2601</v>
      </c>
      <c r="L45" s="45">
        <f t="shared" si="8"/>
        <v>0</v>
      </c>
      <c r="M45" s="63">
        <f t="shared" si="2"/>
        <v>77.341659232827837</v>
      </c>
      <c r="N45" s="63"/>
    </row>
    <row r="46" spans="1:14" ht="41.4" x14ac:dyDescent="0.3">
      <c r="A46" s="11">
        <v>602</v>
      </c>
      <c r="B46" s="24" t="s">
        <v>18</v>
      </c>
      <c r="C46" s="28">
        <v>113</v>
      </c>
      <c r="D46" s="41" t="s">
        <v>131</v>
      </c>
      <c r="E46" s="42" t="s">
        <v>136</v>
      </c>
      <c r="F46" s="42" t="s">
        <v>127</v>
      </c>
      <c r="G46" s="43" t="s">
        <v>128</v>
      </c>
      <c r="H46" s="44">
        <v>240</v>
      </c>
      <c r="I46" s="45">
        <v>30</v>
      </c>
      <c r="J46" s="45">
        <v>0</v>
      </c>
      <c r="K46" s="45">
        <v>10</v>
      </c>
      <c r="L46" s="45">
        <v>0</v>
      </c>
      <c r="M46" s="63">
        <f t="shared" si="2"/>
        <v>33.333333333333329</v>
      </c>
      <c r="N46" s="63"/>
    </row>
    <row r="47" spans="1:14" x14ac:dyDescent="0.3">
      <c r="A47" s="11">
        <v>602</v>
      </c>
      <c r="B47" s="24" t="s">
        <v>35</v>
      </c>
      <c r="C47" s="28">
        <v>113</v>
      </c>
      <c r="D47" s="41" t="s">
        <v>131</v>
      </c>
      <c r="E47" s="42" t="s">
        <v>136</v>
      </c>
      <c r="F47" s="42" t="s">
        <v>127</v>
      </c>
      <c r="G47" s="43" t="s">
        <v>128</v>
      </c>
      <c r="H47" s="44">
        <v>830</v>
      </c>
      <c r="I47" s="64">
        <v>3333</v>
      </c>
      <c r="J47" s="45">
        <v>0</v>
      </c>
      <c r="K47" s="62">
        <v>2591</v>
      </c>
      <c r="L47" s="62">
        <v>0</v>
      </c>
      <c r="M47" s="63">
        <f t="shared" si="2"/>
        <v>77.73777377737774</v>
      </c>
      <c r="N47" s="63"/>
    </row>
    <row r="48" spans="1:14" ht="92.25" customHeight="1" x14ac:dyDescent="0.3">
      <c r="A48" s="11">
        <v>602</v>
      </c>
      <c r="B48" s="24" t="s">
        <v>36</v>
      </c>
      <c r="C48" s="28">
        <v>113</v>
      </c>
      <c r="D48" s="41" t="s">
        <v>138</v>
      </c>
      <c r="E48" s="42" t="s">
        <v>126</v>
      </c>
      <c r="F48" s="42" t="s">
        <v>127</v>
      </c>
      <c r="G48" s="43" t="s">
        <v>128</v>
      </c>
      <c r="H48" s="44"/>
      <c r="I48" s="45">
        <f>I49</f>
        <v>23857</v>
      </c>
      <c r="J48" s="45">
        <f>J49</f>
        <v>0</v>
      </c>
      <c r="K48" s="45">
        <f>K49</f>
        <v>23838</v>
      </c>
      <c r="L48" s="45">
        <f>L49</f>
        <v>0</v>
      </c>
      <c r="M48" s="63">
        <f t="shared" si="2"/>
        <v>99.920358804543739</v>
      </c>
      <c r="N48" s="63"/>
    </row>
    <row r="49" spans="1:14" ht="27.6" x14ac:dyDescent="0.3">
      <c r="A49" s="11">
        <v>602</v>
      </c>
      <c r="B49" s="24" t="s">
        <v>37</v>
      </c>
      <c r="C49" s="28">
        <v>113</v>
      </c>
      <c r="D49" s="41" t="s">
        <v>138</v>
      </c>
      <c r="E49" s="42" t="s">
        <v>129</v>
      </c>
      <c r="F49" s="42" t="s">
        <v>127</v>
      </c>
      <c r="G49" s="43" t="s">
        <v>128</v>
      </c>
      <c r="H49" s="44"/>
      <c r="I49" s="45">
        <f>SUM(I50,I51,I52)</f>
        <v>23857</v>
      </c>
      <c r="J49" s="45">
        <f>SUM(J50,J51,J52)</f>
        <v>0</v>
      </c>
      <c r="K49" s="45">
        <f>SUM(K50,K51,K52)</f>
        <v>23838</v>
      </c>
      <c r="L49" s="45">
        <f>SUM(L50,L51,L52)</f>
        <v>0</v>
      </c>
      <c r="M49" s="63">
        <f t="shared" si="2"/>
        <v>99.920358804543739</v>
      </c>
      <c r="N49" s="63"/>
    </row>
    <row r="50" spans="1:14" ht="27.6" x14ac:dyDescent="0.3">
      <c r="A50" s="11">
        <v>602</v>
      </c>
      <c r="B50" s="24" t="s">
        <v>38</v>
      </c>
      <c r="C50" s="28">
        <v>113</v>
      </c>
      <c r="D50" s="41" t="s">
        <v>138</v>
      </c>
      <c r="E50" s="42" t="s">
        <v>129</v>
      </c>
      <c r="F50" s="42" t="s">
        <v>127</v>
      </c>
      <c r="G50" s="43" t="s">
        <v>128</v>
      </c>
      <c r="H50" s="44">
        <v>110</v>
      </c>
      <c r="I50" s="45">
        <v>20858</v>
      </c>
      <c r="J50" s="45">
        <v>0</v>
      </c>
      <c r="K50" s="62">
        <v>20839</v>
      </c>
      <c r="L50" s="62">
        <v>0</v>
      </c>
      <c r="M50" s="63">
        <f t="shared" si="2"/>
        <v>99.908907853101923</v>
      </c>
      <c r="N50" s="63"/>
    </row>
    <row r="51" spans="1:14" ht="41.4" x14ac:dyDescent="0.3">
      <c r="A51" s="11">
        <v>602</v>
      </c>
      <c r="B51" s="24" t="s">
        <v>18</v>
      </c>
      <c r="C51" s="28">
        <v>113</v>
      </c>
      <c r="D51" s="41" t="s">
        <v>138</v>
      </c>
      <c r="E51" s="42" t="s">
        <v>129</v>
      </c>
      <c r="F51" s="42" t="s">
        <v>127</v>
      </c>
      <c r="G51" s="43" t="s">
        <v>128</v>
      </c>
      <c r="H51" s="44">
        <v>240</v>
      </c>
      <c r="I51" s="45">
        <v>2084</v>
      </c>
      <c r="J51" s="45">
        <v>0</v>
      </c>
      <c r="K51" s="62">
        <v>2084</v>
      </c>
      <c r="L51" s="62">
        <v>0</v>
      </c>
      <c r="M51" s="63">
        <f t="shared" si="2"/>
        <v>100</v>
      </c>
      <c r="N51" s="63"/>
    </row>
    <row r="52" spans="1:14" x14ac:dyDescent="0.3">
      <c r="A52" s="11">
        <v>602</v>
      </c>
      <c r="B52" s="24" t="s">
        <v>21</v>
      </c>
      <c r="C52" s="28">
        <v>113</v>
      </c>
      <c r="D52" s="41" t="s">
        <v>138</v>
      </c>
      <c r="E52" s="42" t="s">
        <v>129</v>
      </c>
      <c r="F52" s="42" t="s">
        <v>127</v>
      </c>
      <c r="G52" s="43" t="s">
        <v>128</v>
      </c>
      <c r="H52" s="44">
        <v>850</v>
      </c>
      <c r="I52" s="48">
        <v>915</v>
      </c>
      <c r="J52" s="45">
        <v>0</v>
      </c>
      <c r="K52" s="62">
        <v>915</v>
      </c>
      <c r="L52" s="62">
        <v>0</v>
      </c>
      <c r="M52" s="63">
        <f t="shared" si="2"/>
        <v>100</v>
      </c>
      <c r="N52" s="63"/>
    </row>
    <row r="53" spans="1:14" ht="69" x14ac:dyDescent="0.3">
      <c r="A53" s="11">
        <v>602</v>
      </c>
      <c r="B53" s="24" t="s">
        <v>40</v>
      </c>
      <c r="C53" s="28">
        <v>113</v>
      </c>
      <c r="D53" s="41" t="s">
        <v>139</v>
      </c>
      <c r="E53" s="42" t="s">
        <v>126</v>
      </c>
      <c r="F53" s="42" t="s">
        <v>127</v>
      </c>
      <c r="G53" s="43" t="s">
        <v>128</v>
      </c>
      <c r="H53" s="44"/>
      <c r="I53" s="45">
        <f>I54</f>
        <v>67722</v>
      </c>
      <c r="J53" s="45">
        <f>J54</f>
        <v>0</v>
      </c>
      <c r="K53" s="45">
        <f>K54</f>
        <v>66907</v>
      </c>
      <c r="L53" s="45">
        <f>L54</f>
        <v>0</v>
      </c>
      <c r="M53" s="63">
        <f t="shared" si="2"/>
        <v>98.796550603939636</v>
      </c>
      <c r="N53" s="63"/>
    </row>
    <row r="54" spans="1:14" ht="41.4" x14ac:dyDescent="0.3">
      <c r="A54" s="11">
        <v>602</v>
      </c>
      <c r="B54" s="24" t="s">
        <v>41</v>
      </c>
      <c r="C54" s="28">
        <v>113</v>
      </c>
      <c r="D54" s="41" t="s">
        <v>139</v>
      </c>
      <c r="E54" s="42" t="s">
        <v>129</v>
      </c>
      <c r="F54" s="42" t="s">
        <v>127</v>
      </c>
      <c r="G54" s="43" t="s">
        <v>128</v>
      </c>
      <c r="H54" s="44"/>
      <c r="I54" s="45">
        <f>SUM(I55,I56,,I57)</f>
        <v>67722</v>
      </c>
      <c r="J54" s="45">
        <f t="shared" ref="J54:L54" si="9">SUM(J55,J56,,J57)</f>
        <v>0</v>
      </c>
      <c r="K54" s="45">
        <f t="shared" si="9"/>
        <v>66907</v>
      </c>
      <c r="L54" s="45">
        <f t="shared" si="9"/>
        <v>0</v>
      </c>
      <c r="M54" s="63">
        <f t="shared" si="2"/>
        <v>98.796550603939636</v>
      </c>
      <c r="N54" s="63"/>
    </row>
    <row r="55" spans="1:14" ht="27.6" x14ac:dyDescent="0.3">
      <c r="A55" s="11">
        <v>602</v>
      </c>
      <c r="B55" s="24" t="s">
        <v>38</v>
      </c>
      <c r="C55" s="28">
        <v>113</v>
      </c>
      <c r="D55" s="41" t="s">
        <v>139</v>
      </c>
      <c r="E55" s="42" t="s">
        <v>129</v>
      </c>
      <c r="F55" s="42" t="s">
        <v>127</v>
      </c>
      <c r="G55" s="43" t="s">
        <v>128</v>
      </c>
      <c r="H55" s="44">
        <v>110</v>
      </c>
      <c r="I55" s="48">
        <v>47990</v>
      </c>
      <c r="J55" s="45">
        <v>0</v>
      </c>
      <c r="K55" s="62">
        <v>47777</v>
      </c>
      <c r="L55" s="62">
        <v>0</v>
      </c>
      <c r="M55" s="63">
        <f t="shared" si="2"/>
        <v>99.556157532819327</v>
      </c>
      <c r="N55" s="63"/>
    </row>
    <row r="56" spans="1:14" ht="41.4" x14ac:dyDescent="0.3">
      <c r="A56" s="11">
        <v>602</v>
      </c>
      <c r="B56" s="24" t="s">
        <v>18</v>
      </c>
      <c r="C56" s="28">
        <v>113</v>
      </c>
      <c r="D56" s="41" t="s">
        <v>139</v>
      </c>
      <c r="E56" s="42" t="s">
        <v>129</v>
      </c>
      <c r="F56" s="42" t="s">
        <v>127</v>
      </c>
      <c r="G56" s="43" t="s">
        <v>128</v>
      </c>
      <c r="H56" s="44">
        <v>240</v>
      </c>
      <c r="I56" s="48">
        <v>19608</v>
      </c>
      <c r="J56" s="45">
        <v>0</v>
      </c>
      <c r="K56" s="62">
        <v>19008</v>
      </c>
      <c r="L56" s="62">
        <v>0</v>
      </c>
      <c r="M56" s="63">
        <f t="shared" si="2"/>
        <v>96.940024479804165</v>
      </c>
      <c r="N56" s="63"/>
    </row>
    <row r="57" spans="1:14" x14ac:dyDescent="0.3">
      <c r="A57" s="11">
        <v>602</v>
      </c>
      <c r="B57" s="24" t="s">
        <v>21</v>
      </c>
      <c r="C57" s="28">
        <v>113</v>
      </c>
      <c r="D57" s="41" t="s">
        <v>139</v>
      </c>
      <c r="E57" s="42" t="s">
        <v>129</v>
      </c>
      <c r="F57" s="42" t="s">
        <v>127</v>
      </c>
      <c r="G57" s="43" t="s">
        <v>128</v>
      </c>
      <c r="H57" s="44">
        <v>850</v>
      </c>
      <c r="I57" s="45">
        <v>124</v>
      </c>
      <c r="J57" s="45">
        <v>0</v>
      </c>
      <c r="K57" s="62">
        <v>122</v>
      </c>
      <c r="L57" s="62">
        <v>0</v>
      </c>
      <c r="M57" s="63">
        <f t="shared" si="2"/>
        <v>98.387096774193552</v>
      </c>
      <c r="N57" s="63"/>
    </row>
    <row r="58" spans="1:14" ht="27.6" x14ac:dyDescent="0.3">
      <c r="A58" s="11">
        <v>602</v>
      </c>
      <c r="B58" s="24" t="s">
        <v>217</v>
      </c>
      <c r="C58" s="28">
        <v>113</v>
      </c>
      <c r="D58" s="41" t="s">
        <v>219</v>
      </c>
      <c r="E58" s="42" t="s">
        <v>126</v>
      </c>
      <c r="F58" s="42" t="s">
        <v>127</v>
      </c>
      <c r="G58" s="43" t="s">
        <v>128</v>
      </c>
      <c r="H58" s="44"/>
      <c r="I58" s="45">
        <f>I59</f>
        <v>865</v>
      </c>
      <c r="J58" s="45">
        <f t="shared" ref="J58:L59" si="10">J59</f>
        <v>865</v>
      </c>
      <c r="K58" s="45">
        <f t="shared" si="10"/>
        <v>865</v>
      </c>
      <c r="L58" s="45">
        <f t="shared" si="10"/>
        <v>865</v>
      </c>
      <c r="M58" s="63">
        <f t="shared" si="2"/>
        <v>100</v>
      </c>
      <c r="N58" s="63">
        <f t="shared" si="2"/>
        <v>100</v>
      </c>
    </row>
    <row r="59" spans="1:14" ht="27.6" x14ac:dyDescent="0.3">
      <c r="A59" s="11">
        <v>602</v>
      </c>
      <c r="B59" s="24" t="s">
        <v>218</v>
      </c>
      <c r="C59" s="28">
        <v>113</v>
      </c>
      <c r="D59" s="41" t="s">
        <v>219</v>
      </c>
      <c r="E59" s="42" t="s">
        <v>136</v>
      </c>
      <c r="F59" s="42" t="s">
        <v>127</v>
      </c>
      <c r="G59" s="43" t="s">
        <v>128</v>
      </c>
      <c r="H59" s="44"/>
      <c r="I59" s="45">
        <f>I60</f>
        <v>865</v>
      </c>
      <c r="J59" s="45">
        <f t="shared" si="10"/>
        <v>865</v>
      </c>
      <c r="K59" s="45">
        <f t="shared" si="10"/>
        <v>865</v>
      </c>
      <c r="L59" s="45">
        <f t="shared" si="10"/>
        <v>865</v>
      </c>
      <c r="M59" s="63">
        <f t="shared" si="2"/>
        <v>100</v>
      </c>
      <c r="N59" s="63">
        <f t="shared" si="2"/>
        <v>100</v>
      </c>
    </row>
    <row r="60" spans="1:14" ht="41.4" x14ac:dyDescent="0.3">
      <c r="A60" s="11">
        <v>602</v>
      </c>
      <c r="B60" s="24" t="s">
        <v>18</v>
      </c>
      <c r="C60" s="28">
        <v>113</v>
      </c>
      <c r="D60" s="41" t="s">
        <v>219</v>
      </c>
      <c r="E60" s="42" t="s">
        <v>136</v>
      </c>
      <c r="F60" s="42" t="s">
        <v>127</v>
      </c>
      <c r="G60" s="43" t="s">
        <v>128</v>
      </c>
      <c r="H60" s="44">
        <v>240</v>
      </c>
      <c r="I60" s="45">
        <v>865</v>
      </c>
      <c r="J60" s="45">
        <v>865</v>
      </c>
      <c r="K60" s="62">
        <v>865</v>
      </c>
      <c r="L60" s="62">
        <v>865</v>
      </c>
      <c r="M60" s="63">
        <f t="shared" si="2"/>
        <v>100</v>
      </c>
      <c r="N60" s="63">
        <f t="shared" si="2"/>
        <v>100</v>
      </c>
    </row>
    <row r="61" spans="1:14" ht="55.2" x14ac:dyDescent="0.3">
      <c r="A61" s="11">
        <v>602</v>
      </c>
      <c r="B61" s="24" t="s">
        <v>42</v>
      </c>
      <c r="C61" s="28">
        <v>310</v>
      </c>
      <c r="D61" s="41"/>
      <c r="E61" s="42"/>
      <c r="F61" s="42"/>
      <c r="G61" s="43"/>
      <c r="H61" s="44"/>
      <c r="I61" s="45">
        <f>I62+I64</f>
        <v>17743</v>
      </c>
      <c r="J61" s="45">
        <f>J62+J64</f>
        <v>0</v>
      </c>
      <c r="K61" s="45">
        <f>K62+K64</f>
        <v>16538</v>
      </c>
      <c r="L61" s="45">
        <f>L62+L64</f>
        <v>0</v>
      </c>
      <c r="M61" s="63">
        <f t="shared" si="2"/>
        <v>93.208589302823654</v>
      </c>
      <c r="N61" s="63"/>
    </row>
    <row r="62" spans="1:14" ht="41.4" x14ac:dyDescent="0.3">
      <c r="A62" s="11">
        <v>602</v>
      </c>
      <c r="B62" s="24" t="s">
        <v>170</v>
      </c>
      <c r="C62" s="28">
        <v>310</v>
      </c>
      <c r="D62" s="41" t="s">
        <v>169</v>
      </c>
      <c r="E62" s="42" t="s">
        <v>126</v>
      </c>
      <c r="F62" s="42" t="s">
        <v>127</v>
      </c>
      <c r="G62" s="43" t="s">
        <v>128</v>
      </c>
      <c r="H62" s="44"/>
      <c r="I62" s="45">
        <f>I63</f>
        <v>323</v>
      </c>
      <c r="J62" s="45">
        <f t="shared" ref="J62:L62" si="11">J63</f>
        <v>0</v>
      </c>
      <c r="K62" s="45">
        <f t="shared" si="11"/>
        <v>249</v>
      </c>
      <c r="L62" s="45">
        <f t="shared" si="11"/>
        <v>0</v>
      </c>
      <c r="M62" s="63">
        <f t="shared" si="2"/>
        <v>77.089783281733745</v>
      </c>
      <c r="N62" s="63"/>
    </row>
    <row r="63" spans="1:14" ht="41.4" x14ac:dyDescent="0.3">
      <c r="A63" s="11">
        <v>602</v>
      </c>
      <c r="B63" s="67" t="s">
        <v>18</v>
      </c>
      <c r="C63" s="28">
        <v>310</v>
      </c>
      <c r="D63" s="41" t="s">
        <v>169</v>
      </c>
      <c r="E63" s="42" t="s">
        <v>126</v>
      </c>
      <c r="F63" s="42" t="s">
        <v>127</v>
      </c>
      <c r="G63" s="43" t="s">
        <v>174</v>
      </c>
      <c r="H63" s="44">
        <v>240</v>
      </c>
      <c r="I63" s="45">
        <v>323</v>
      </c>
      <c r="J63" s="45">
        <v>0</v>
      </c>
      <c r="K63" s="45">
        <v>249</v>
      </c>
      <c r="L63" s="62">
        <v>0</v>
      </c>
      <c r="M63" s="63">
        <f t="shared" si="2"/>
        <v>77.089783281733745</v>
      </c>
      <c r="N63" s="63"/>
    </row>
    <row r="64" spans="1:14" ht="55.2" x14ac:dyDescent="0.3">
      <c r="A64" s="11">
        <v>602</v>
      </c>
      <c r="B64" s="24" t="s">
        <v>177</v>
      </c>
      <c r="C64" s="28">
        <v>310</v>
      </c>
      <c r="D64" s="41" t="s">
        <v>178</v>
      </c>
      <c r="E64" s="42" t="s">
        <v>126</v>
      </c>
      <c r="F64" s="42" t="s">
        <v>127</v>
      </c>
      <c r="G64" s="43" t="s">
        <v>128</v>
      </c>
      <c r="H64" s="44"/>
      <c r="I64" s="45">
        <f>SUM(I65:I69)</f>
        <v>17420</v>
      </c>
      <c r="J64" s="45">
        <f t="shared" ref="J64:L64" si="12">SUM(J65:J69)</f>
        <v>0</v>
      </c>
      <c r="K64" s="45">
        <f t="shared" si="12"/>
        <v>16289</v>
      </c>
      <c r="L64" s="45">
        <f t="shared" si="12"/>
        <v>0</v>
      </c>
      <c r="M64" s="63">
        <f t="shared" si="2"/>
        <v>93.507462686567166</v>
      </c>
      <c r="N64" s="63"/>
    </row>
    <row r="65" spans="1:16" ht="27.6" x14ac:dyDescent="0.3">
      <c r="A65" s="11">
        <v>602</v>
      </c>
      <c r="B65" s="24" t="s">
        <v>38</v>
      </c>
      <c r="C65" s="28">
        <v>310</v>
      </c>
      <c r="D65" s="41" t="s">
        <v>178</v>
      </c>
      <c r="E65" s="42" t="s">
        <v>126</v>
      </c>
      <c r="F65" s="42" t="s">
        <v>127</v>
      </c>
      <c r="G65" s="43" t="s">
        <v>128</v>
      </c>
      <c r="H65" s="44">
        <v>110</v>
      </c>
      <c r="I65" s="45">
        <v>12550</v>
      </c>
      <c r="J65" s="45">
        <v>0</v>
      </c>
      <c r="K65" s="45">
        <v>12385</v>
      </c>
      <c r="L65" s="62">
        <v>0</v>
      </c>
      <c r="M65" s="63">
        <f t="shared" si="2"/>
        <v>98.685258964143429</v>
      </c>
      <c r="N65" s="63"/>
    </row>
    <row r="66" spans="1:16" ht="51" customHeight="1" x14ac:dyDescent="0.3">
      <c r="A66" s="11">
        <v>602</v>
      </c>
      <c r="B66" s="24" t="s">
        <v>18</v>
      </c>
      <c r="C66" s="28">
        <v>310</v>
      </c>
      <c r="D66" s="41" t="s">
        <v>178</v>
      </c>
      <c r="E66" s="42" t="s">
        <v>126</v>
      </c>
      <c r="F66" s="42" t="s">
        <v>127</v>
      </c>
      <c r="G66" s="43" t="s">
        <v>128</v>
      </c>
      <c r="H66" s="44">
        <v>240</v>
      </c>
      <c r="I66" s="45">
        <v>1987</v>
      </c>
      <c r="J66" s="45">
        <v>0</v>
      </c>
      <c r="K66" s="45">
        <v>1021</v>
      </c>
      <c r="L66" s="62">
        <v>0</v>
      </c>
      <c r="M66" s="63">
        <f t="shared" si="2"/>
        <v>51.383995973829897</v>
      </c>
      <c r="N66" s="63"/>
    </row>
    <row r="67" spans="1:16" ht="18.75" customHeight="1" x14ac:dyDescent="0.3">
      <c r="A67" s="11">
        <v>602</v>
      </c>
      <c r="B67" s="24" t="s">
        <v>21</v>
      </c>
      <c r="C67" s="28">
        <v>310</v>
      </c>
      <c r="D67" s="41" t="s">
        <v>178</v>
      </c>
      <c r="E67" s="42" t="s">
        <v>126</v>
      </c>
      <c r="F67" s="42" t="s">
        <v>127</v>
      </c>
      <c r="G67" s="43" t="s">
        <v>128</v>
      </c>
      <c r="H67" s="44">
        <v>850</v>
      </c>
      <c r="I67" s="45">
        <v>30</v>
      </c>
      <c r="J67" s="45">
        <v>0</v>
      </c>
      <c r="K67" s="45">
        <v>30</v>
      </c>
      <c r="L67" s="62">
        <v>0</v>
      </c>
      <c r="M67" s="63">
        <f t="shared" si="2"/>
        <v>100</v>
      </c>
      <c r="N67" s="63"/>
    </row>
    <row r="68" spans="1:16" ht="21" customHeight="1" x14ac:dyDescent="0.3">
      <c r="A68" s="11">
        <v>602</v>
      </c>
      <c r="B68" s="88" t="s">
        <v>31</v>
      </c>
      <c r="C68" s="28">
        <v>310</v>
      </c>
      <c r="D68" s="41" t="s">
        <v>178</v>
      </c>
      <c r="E68" s="42" t="s">
        <v>126</v>
      </c>
      <c r="F68" s="42" t="s">
        <v>127</v>
      </c>
      <c r="G68" s="43" t="s">
        <v>128</v>
      </c>
      <c r="H68" s="44">
        <v>610</v>
      </c>
      <c r="I68" s="45">
        <v>2353</v>
      </c>
      <c r="J68" s="45">
        <v>0</v>
      </c>
      <c r="K68" s="45">
        <v>2353</v>
      </c>
      <c r="L68" s="62">
        <v>0</v>
      </c>
      <c r="M68" s="63">
        <f t="shared" si="2"/>
        <v>100</v>
      </c>
      <c r="N68" s="63"/>
    </row>
    <row r="69" spans="1:16" ht="76.5" customHeight="1" x14ac:dyDescent="0.3">
      <c r="A69" s="11">
        <v>602</v>
      </c>
      <c r="B69" s="67" t="s">
        <v>43</v>
      </c>
      <c r="C69" s="28">
        <v>310</v>
      </c>
      <c r="D69" s="41" t="s">
        <v>178</v>
      </c>
      <c r="E69" s="42" t="s">
        <v>126</v>
      </c>
      <c r="F69" s="42" t="s">
        <v>127</v>
      </c>
      <c r="G69" s="43" t="s">
        <v>128</v>
      </c>
      <c r="H69" s="44">
        <v>630</v>
      </c>
      <c r="I69" s="45">
        <v>500</v>
      </c>
      <c r="J69" s="45">
        <v>0</v>
      </c>
      <c r="K69" s="45">
        <v>500</v>
      </c>
      <c r="L69" s="62">
        <v>0</v>
      </c>
      <c r="M69" s="63">
        <f t="shared" si="2"/>
        <v>100</v>
      </c>
      <c r="N69" s="63"/>
    </row>
    <row r="70" spans="1:16" ht="41.4" x14ac:dyDescent="0.3">
      <c r="A70" s="11">
        <v>602</v>
      </c>
      <c r="B70" s="67" t="s">
        <v>44</v>
      </c>
      <c r="C70" s="28">
        <v>314</v>
      </c>
      <c r="D70" s="41"/>
      <c r="E70" s="42"/>
      <c r="F70" s="42"/>
      <c r="G70" s="43"/>
      <c r="H70" s="44"/>
      <c r="I70" s="45">
        <f>I71+I74</f>
        <v>3207</v>
      </c>
      <c r="J70" s="45">
        <f>J71+J74</f>
        <v>1355</v>
      </c>
      <c r="K70" s="45">
        <f>K71+K74</f>
        <v>3148</v>
      </c>
      <c r="L70" s="45">
        <f>L71+L74</f>
        <v>1355</v>
      </c>
      <c r="M70" s="63">
        <f t="shared" ref="M70:N147" si="13">K70/I70*100</f>
        <v>98.160274399750548</v>
      </c>
      <c r="N70" s="63">
        <f>L70/J70*100</f>
        <v>100</v>
      </c>
    </row>
    <row r="71" spans="1:16" ht="55.2" x14ac:dyDescent="0.3">
      <c r="A71" s="11">
        <v>602</v>
      </c>
      <c r="B71" s="24" t="s">
        <v>177</v>
      </c>
      <c r="C71" s="28">
        <v>314</v>
      </c>
      <c r="D71" s="41" t="s">
        <v>178</v>
      </c>
      <c r="E71" s="42" t="s">
        <v>126</v>
      </c>
      <c r="F71" s="42" t="s">
        <v>127</v>
      </c>
      <c r="G71" s="43" t="s">
        <v>128</v>
      </c>
      <c r="H71" s="44"/>
      <c r="I71" s="45">
        <f>I73+I72</f>
        <v>2293</v>
      </c>
      <c r="J71" s="45">
        <f t="shared" ref="J71:L71" si="14">J73+J72</f>
        <v>441</v>
      </c>
      <c r="K71" s="45">
        <f t="shared" si="14"/>
        <v>2234</v>
      </c>
      <c r="L71" s="45">
        <f t="shared" si="14"/>
        <v>441</v>
      </c>
      <c r="M71" s="63">
        <f t="shared" si="13"/>
        <v>97.426951591801142</v>
      </c>
      <c r="N71" s="63">
        <f t="shared" si="13"/>
        <v>100</v>
      </c>
    </row>
    <row r="72" spans="1:16" ht="41.4" x14ac:dyDescent="0.3">
      <c r="A72" s="11">
        <v>602</v>
      </c>
      <c r="B72" s="24" t="s">
        <v>18</v>
      </c>
      <c r="C72" s="28">
        <v>314</v>
      </c>
      <c r="D72" s="41" t="s">
        <v>178</v>
      </c>
      <c r="E72" s="42" t="s">
        <v>126</v>
      </c>
      <c r="F72" s="42" t="s">
        <v>127</v>
      </c>
      <c r="G72" s="43" t="s">
        <v>128</v>
      </c>
      <c r="H72" s="44">
        <v>240</v>
      </c>
      <c r="I72" s="45">
        <v>63</v>
      </c>
      <c r="J72" s="45">
        <v>0</v>
      </c>
      <c r="K72" s="45">
        <v>4</v>
      </c>
      <c r="L72" s="45">
        <v>0</v>
      </c>
      <c r="M72" s="63">
        <f t="shared" si="13"/>
        <v>6.3492063492063489</v>
      </c>
      <c r="N72" s="63"/>
    </row>
    <row r="73" spans="1:16" ht="78" customHeight="1" x14ac:dyDescent="0.3">
      <c r="A73" s="11">
        <v>602</v>
      </c>
      <c r="B73" s="67" t="s">
        <v>43</v>
      </c>
      <c r="C73" s="28">
        <v>314</v>
      </c>
      <c r="D73" s="41" t="s">
        <v>178</v>
      </c>
      <c r="E73" s="42" t="s">
        <v>126</v>
      </c>
      <c r="F73" s="42" t="s">
        <v>127</v>
      </c>
      <c r="G73" s="43" t="s">
        <v>128</v>
      </c>
      <c r="H73" s="44">
        <v>630</v>
      </c>
      <c r="I73" s="45">
        <v>2230</v>
      </c>
      <c r="J73" s="45">
        <v>441</v>
      </c>
      <c r="K73" s="62">
        <v>2230</v>
      </c>
      <c r="L73" s="62">
        <v>441</v>
      </c>
      <c r="M73" s="63">
        <f t="shared" si="13"/>
        <v>100</v>
      </c>
      <c r="N73" s="63">
        <f t="shared" si="13"/>
        <v>100</v>
      </c>
    </row>
    <row r="74" spans="1:16" ht="41.4" x14ac:dyDescent="0.3">
      <c r="A74" s="12">
        <v>602</v>
      </c>
      <c r="B74" s="67" t="s">
        <v>19</v>
      </c>
      <c r="C74" s="68">
        <v>314</v>
      </c>
      <c r="D74" s="69" t="s">
        <v>130</v>
      </c>
      <c r="E74" s="70" t="s">
        <v>126</v>
      </c>
      <c r="F74" s="70" t="s">
        <v>127</v>
      </c>
      <c r="G74" s="71" t="s">
        <v>128</v>
      </c>
      <c r="H74" s="45"/>
      <c r="I74" s="45">
        <f>I75</f>
        <v>914</v>
      </c>
      <c r="J74" s="45">
        <f>J75</f>
        <v>914</v>
      </c>
      <c r="K74" s="45">
        <f>K75</f>
        <v>914</v>
      </c>
      <c r="L74" s="45">
        <f>L75</f>
        <v>914</v>
      </c>
      <c r="M74" s="63">
        <f t="shared" si="13"/>
        <v>100</v>
      </c>
      <c r="N74" s="63">
        <f t="shared" si="13"/>
        <v>100</v>
      </c>
    </row>
    <row r="75" spans="1:16" ht="27.6" x14ac:dyDescent="0.3">
      <c r="A75" s="12">
        <v>602</v>
      </c>
      <c r="B75" s="67" t="s">
        <v>45</v>
      </c>
      <c r="C75" s="68">
        <v>314</v>
      </c>
      <c r="D75" s="69" t="s">
        <v>130</v>
      </c>
      <c r="E75" s="70" t="s">
        <v>136</v>
      </c>
      <c r="F75" s="70" t="s">
        <v>127</v>
      </c>
      <c r="G75" s="71" t="s">
        <v>128</v>
      </c>
      <c r="H75" s="45"/>
      <c r="I75" s="45">
        <f>I76+I77</f>
        <v>914</v>
      </c>
      <c r="J75" s="45">
        <f>J76+J77</f>
        <v>914</v>
      </c>
      <c r="K75" s="45">
        <f>K76+K77</f>
        <v>914</v>
      </c>
      <c r="L75" s="45">
        <f>L76+L77</f>
        <v>914</v>
      </c>
      <c r="M75" s="63">
        <f t="shared" si="13"/>
        <v>100</v>
      </c>
      <c r="N75" s="63">
        <f t="shared" si="13"/>
        <v>100</v>
      </c>
    </row>
    <row r="76" spans="1:16" ht="41.4" x14ac:dyDescent="0.3">
      <c r="A76" s="12">
        <v>602</v>
      </c>
      <c r="B76" s="67" t="s">
        <v>16</v>
      </c>
      <c r="C76" s="68">
        <v>314</v>
      </c>
      <c r="D76" s="69" t="s">
        <v>130</v>
      </c>
      <c r="E76" s="70" t="s">
        <v>136</v>
      </c>
      <c r="F76" s="70" t="s">
        <v>127</v>
      </c>
      <c r="G76" s="71" t="s">
        <v>128</v>
      </c>
      <c r="H76" s="45">
        <v>120</v>
      </c>
      <c r="I76" s="45">
        <v>894</v>
      </c>
      <c r="J76" s="45">
        <v>894</v>
      </c>
      <c r="K76" s="45">
        <v>894</v>
      </c>
      <c r="L76" s="45">
        <v>894</v>
      </c>
      <c r="M76" s="63">
        <f t="shared" si="13"/>
        <v>100</v>
      </c>
      <c r="N76" s="63">
        <f t="shared" si="13"/>
        <v>100</v>
      </c>
    </row>
    <row r="77" spans="1:16" ht="41.4" x14ac:dyDescent="0.3">
      <c r="A77" s="12">
        <v>602</v>
      </c>
      <c r="B77" s="24" t="s">
        <v>18</v>
      </c>
      <c r="C77" s="68">
        <v>314</v>
      </c>
      <c r="D77" s="69" t="s">
        <v>130</v>
      </c>
      <c r="E77" s="70" t="s">
        <v>136</v>
      </c>
      <c r="F77" s="70" t="s">
        <v>127</v>
      </c>
      <c r="G77" s="71" t="s">
        <v>128</v>
      </c>
      <c r="H77" s="45">
        <v>240</v>
      </c>
      <c r="I77" s="45">
        <v>20</v>
      </c>
      <c r="J77" s="45">
        <v>20</v>
      </c>
      <c r="K77" s="45">
        <v>20</v>
      </c>
      <c r="L77" s="45">
        <v>20</v>
      </c>
      <c r="M77" s="63">
        <f t="shared" si="13"/>
        <v>100</v>
      </c>
      <c r="N77" s="63">
        <f t="shared" si="13"/>
        <v>100</v>
      </c>
    </row>
    <row r="78" spans="1:16" s="72" customFormat="1" x14ac:dyDescent="0.3">
      <c r="A78" s="66">
        <v>602</v>
      </c>
      <c r="B78" s="67" t="s">
        <v>46</v>
      </c>
      <c r="C78" s="68">
        <v>405</v>
      </c>
      <c r="D78" s="69"/>
      <c r="E78" s="70"/>
      <c r="F78" s="70"/>
      <c r="G78" s="71"/>
      <c r="H78" s="45"/>
      <c r="I78" s="45">
        <f>I79</f>
        <v>3414</v>
      </c>
      <c r="J78" s="45">
        <f>J79</f>
        <v>3414</v>
      </c>
      <c r="K78" s="45">
        <f>K79</f>
        <v>1781</v>
      </c>
      <c r="L78" s="45">
        <f>L79</f>
        <v>1781</v>
      </c>
      <c r="M78" s="63">
        <f t="shared" si="13"/>
        <v>52.167545401288805</v>
      </c>
      <c r="N78" s="63">
        <f t="shared" si="13"/>
        <v>52.167545401288805</v>
      </c>
      <c r="O78" s="65"/>
      <c r="P78" s="65"/>
    </row>
    <row r="79" spans="1:16" ht="55.2" x14ac:dyDescent="0.3">
      <c r="A79" s="12">
        <v>602</v>
      </c>
      <c r="B79" s="67" t="s">
        <v>177</v>
      </c>
      <c r="C79" s="68">
        <v>405</v>
      </c>
      <c r="D79" s="69" t="s">
        <v>178</v>
      </c>
      <c r="E79" s="70" t="s">
        <v>126</v>
      </c>
      <c r="F79" s="70" t="s">
        <v>127</v>
      </c>
      <c r="G79" s="89" t="s">
        <v>128</v>
      </c>
      <c r="H79" s="45"/>
      <c r="I79" s="45">
        <f>SUM(I80:I81)</f>
        <v>3414</v>
      </c>
      <c r="J79" s="45">
        <f>SUM(J80:J81)</f>
        <v>3414</v>
      </c>
      <c r="K79" s="45">
        <f>SUM(K80:K81)</f>
        <v>1781</v>
      </c>
      <c r="L79" s="45">
        <f>SUM(L80:L81)</f>
        <v>1781</v>
      </c>
      <c r="M79" s="63">
        <f t="shared" si="13"/>
        <v>52.167545401288805</v>
      </c>
      <c r="N79" s="63">
        <f t="shared" si="13"/>
        <v>52.167545401288805</v>
      </c>
    </row>
    <row r="80" spans="1:16" ht="41.4" x14ac:dyDescent="0.3">
      <c r="A80" s="12">
        <v>602</v>
      </c>
      <c r="B80" s="24" t="s">
        <v>16</v>
      </c>
      <c r="C80" s="68">
        <v>405</v>
      </c>
      <c r="D80" s="69" t="s">
        <v>178</v>
      </c>
      <c r="E80" s="70" t="s">
        <v>126</v>
      </c>
      <c r="F80" s="70" t="s">
        <v>127</v>
      </c>
      <c r="G80" s="71" t="s">
        <v>128</v>
      </c>
      <c r="H80" s="45">
        <v>120</v>
      </c>
      <c r="I80" s="45">
        <v>50</v>
      </c>
      <c r="J80" s="45">
        <v>50</v>
      </c>
      <c r="K80" s="62">
        <v>27</v>
      </c>
      <c r="L80" s="62">
        <v>27</v>
      </c>
      <c r="M80" s="63">
        <f t="shared" si="13"/>
        <v>54</v>
      </c>
      <c r="N80" s="63">
        <f t="shared" si="13"/>
        <v>54</v>
      </c>
    </row>
    <row r="81" spans="1:14" ht="41.4" x14ac:dyDescent="0.3">
      <c r="A81" s="12">
        <v>602</v>
      </c>
      <c r="B81" s="24" t="s">
        <v>18</v>
      </c>
      <c r="C81" s="68">
        <v>405</v>
      </c>
      <c r="D81" s="69" t="s">
        <v>178</v>
      </c>
      <c r="E81" s="70" t="s">
        <v>126</v>
      </c>
      <c r="F81" s="70" t="s">
        <v>127</v>
      </c>
      <c r="G81" s="71" t="s">
        <v>128</v>
      </c>
      <c r="H81" s="45">
        <v>240</v>
      </c>
      <c r="I81" s="45">
        <v>3364</v>
      </c>
      <c r="J81" s="45">
        <v>3364</v>
      </c>
      <c r="K81" s="62">
        <v>1754</v>
      </c>
      <c r="L81" s="62">
        <v>1754</v>
      </c>
      <c r="M81" s="63">
        <f t="shared" si="13"/>
        <v>52.140309155766943</v>
      </c>
      <c r="N81" s="63">
        <f t="shared" si="13"/>
        <v>52.140309155766943</v>
      </c>
    </row>
    <row r="82" spans="1:14" x14ac:dyDescent="0.3">
      <c r="A82" s="11">
        <v>602</v>
      </c>
      <c r="B82" s="24" t="s">
        <v>47</v>
      </c>
      <c r="C82" s="28">
        <v>408</v>
      </c>
      <c r="D82" s="41"/>
      <c r="E82" s="42"/>
      <c r="F82" s="42"/>
      <c r="G82" s="43"/>
      <c r="H82" s="44"/>
      <c r="I82" s="45">
        <f t="shared" ref="I82:L84" si="15">I83</f>
        <v>34026</v>
      </c>
      <c r="J82" s="45">
        <f t="shared" si="15"/>
        <v>29536</v>
      </c>
      <c r="K82" s="45">
        <f t="shared" si="15"/>
        <v>31865</v>
      </c>
      <c r="L82" s="45">
        <f t="shared" si="15"/>
        <v>27561</v>
      </c>
      <c r="M82" s="63">
        <f t="shared" si="13"/>
        <v>93.648974313760064</v>
      </c>
      <c r="N82" s="63">
        <f t="shared" si="13"/>
        <v>93.313244853737814</v>
      </c>
    </row>
    <row r="83" spans="1:14" ht="27.6" x14ac:dyDescent="0.3">
      <c r="A83" s="11">
        <v>602</v>
      </c>
      <c r="B83" s="24" t="s">
        <v>48</v>
      </c>
      <c r="C83" s="28">
        <v>408</v>
      </c>
      <c r="D83" s="41" t="s">
        <v>140</v>
      </c>
      <c r="E83" s="42" t="s">
        <v>126</v>
      </c>
      <c r="F83" s="42" t="s">
        <v>127</v>
      </c>
      <c r="G83" s="43" t="s">
        <v>128</v>
      </c>
      <c r="H83" s="44"/>
      <c r="I83" s="45">
        <f>I84+I86</f>
        <v>34026</v>
      </c>
      <c r="J83" s="45">
        <f t="shared" ref="J83:L83" si="16">J84+J86</f>
        <v>29536</v>
      </c>
      <c r="K83" s="45">
        <f t="shared" si="16"/>
        <v>31865</v>
      </c>
      <c r="L83" s="45">
        <f t="shared" si="16"/>
        <v>27561</v>
      </c>
      <c r="M83" s="63">
        <f t="shared" si="13"/>
        <v>93.648974313760064</v>
      </c>
      <c r="N83" s="63">
        <f t="shared" si="13"/>
        <v>93.313244853737814</v>
      </c>
    </row>
    <row r="84" spans="1:14" ht="27.6" x14ac:dyDescent="0.3">
      <c r="A84" s="11">
        <v>602</v>
      </c>
      <c r="B84" s="24" t="s">
        <v>49</v>
      </c>
      <c r="C84" s="28">
        <v>408</v>
      </c>
      <c r="D84" s="41" t="s">
        <v>140</v>
      </c>
      <c r="E84" s="42" t="s">
        <v>129</v>
      </c>
      <c r="F84" s="42" t="s">
        <v>127</v>
      </c>
      <c r="G84" s="43" t="s">
        <v>128</v>
      </c>
      <c r="H84" s="44"/>
      <c r="I84" s="45">
        <f t="shared" si="15"/>
        <v>33411</v>
      </c>
      <c r="J84" s="45">
        <f t="shared" si="15"/>
        <v>29536</v>
      </c>
      <c r="K84" s="45">
        <f t="shared" si="15"/>
        <v>31353</v>
      </c>
      <c r="L84" s="45">
        <f t="shared" si="15"/>
        <v>27561</v>
      </c>
      <c r="M84" s="63">
        <f t="shared" si="13"/>
        <v>93.840351979886861</v>
      </c>
      <c r="N84" s="63">
        <f t="shared" si="13"/>
        <v>93.313244853737814</v>
      </c>
    </row>
    <row r="85" spans="1:14" ht="55.2" x14ac:dyDescent="0.3">
      <c r="A85" s="11">
        <v>602</v>
      </c>
      <c r="B85" s="24" t="s">
        <v>50</v>
      </c>
      <c r="C85" s="28">
        <v>408</v>
      </c>
      <c r="D85" s="41" t="s">
        <v>140</v>
      </c>
      <c r="E85" s="42" t="s">
        <v>129</v>
      </c>
      <c r="F85" s="42" t="s">
        <v>127</v>
      </c>
      <c r="G85" s="43" t="s">
        <v>128</v>
      </c>
      <c r="H85" s="44">
        <v>810</v>
      </c>
      <c r="I85" s="45">
        <v>33411</v>
      </c>
      <c r="J85" s="45">
        <v>29536</v>
      </c>
      <c r="K85" s="62">
        <v>31353</v>
      </c>
      <c r="L85" s="62">
        <v>27561</v>
      </c>
      <c r="M85" s="63">
        <f t="shared" si="13"/>
        <v>93.840351979886861</v>
      </c>
      <c r="N85" s="63">
        <f t="shared" si="13"/>
        <v>93.313244853737814</v>
      </c>
    </row>
    <row r="86" spans="1:14" ht="69" x14ac:dyDescent="0.3">
      <c r="A86" s="11">
        <v>602</v>
      </c>
      <c r="B86" s="24" t="s">
        <v>220</v>
      </c>
      <c r="C86" s="28">
        <v>408</v>
      </c>
      <c r="D86" s="41" t="s">
        <v>140</v>
      </c>
      <c r="E86" s="42" t="s">
        <v>135</v>
      </c>
      <c r="F86" s="42" t="s">
        <v>127</v>
      </c>
      <c r="G86" s="43" t="s">
        <v>128</v>
      </c>
      <c r="H86" s="44"/>
      <c r="I86" s="45">
        <f>I87+I88</f>
        <v>615</v>
      </c>
      <c r="J86" s="45">
        <f t="shared" ref="J86:L86" si="17">J87+J88</f>
        <v>0</v>
      </c>
      <c r="K86" s="45">
        <f t="shared" si="17"/>
        <v>512</v>
      </c>
      <c r="L86" s="45">
        <f t="shared" si="17"/>
        <v>0</v>
      </c>
      <c r="M86" s="63">
        <f t="shared" si="13"/>
        <v>83.252032520325201</v>
      </c>
      <c r="N86" s="63"/>
    </row>
    <row r="87" spans="1:14" ht="27.6" x14ac:dyDescent="0.3">
      <c r="A87" s="11">
        <v>602</v>
      </c>
      <c r="B87" s="24" t="s">
        <v>38</v>
      </c>
      <c r="C87" s="28">
        <v>408</v>
      </c>
      <c r="D87" s="41" t="s">
        <v>140</v>
      </c>
      <c r="E87" s="42" t="s">
        <v>135</v>
      </c>
      <c r="F87" s="42" t="s">
        <v>127</v>
      </c>
      <c r="G87" s="43" t="s">
        <v>128</v>
      </c>
      <c r="H87" s="44">
        <v>110</v>
      </c>
      <c r="I87" s="45">
        <v>371</v>
      </c>
      <c r="J87" s="45">
        <v>0</v>
      </c>
      <c r="K87" s="62">
        <v>366</v>
      </c>
      <c r="L87" s="62"/>
      <c r="M87" s="63">
        <f t="shared" si="13"/>
        <v>98.652291105121293</v>
      </c>
      <c r="N87" s="63"/>
    </row>
    <row r="88" spans="1:14" ht="41.4" x14ac:dyDescent="0.3">
      <c r="A88" s="11">
        <v>602</v>
      </c>
      <c r="B88" s="24" t="s">
        <v>18</v>
      </c>
      <c r="C88" s="28">
        <v>408</v>
      </c>
      <c r="D88" s="41" t="s">
        <v>140</v>
      </c>
      <c r="E88" s="42" t="s">
        <v>135</v>
      </c>
      <c r="F88" s="42" t="s">
        <v>127</v>
      </c>
      <c r="G88" s="43" t="s">
        <v>128</v>
      </c>
      <c r="H88" s="44">
        <v>240</v>
      </c>
      <c r="I88" s="45">
        <v>244</v>
      </c>
      <c r="J88" s="45">
        <v>0</v>
      </c>
      <c r="K88" s="62">
        <v>146</v>
      </c>
      <c r="L88" s="62">
        <v>0</v>
      </c>
      <c r="M88" s="63">
        <f t="shared" si="13"/>
        <v>59.83606557377049</v>
      </c>
      <c r="N88" s="63"/>
    </row>
    <row r="89" spans="1:14" x14ac:dyDescent="0.3">
      <c r="A89" s="11">
        <v>602</v>
      </c>
      <c r="B89" s="24" t="s">
        <v>51</v>
      </c>
      <c r="C89" s="28">
        <v>409</v>
      </c>
      <c r="D89" s="41"/>
      <c r="E89" s="42"/>
      <c r="F89" s="42"/>
      <c r="G89" s="43"/>
      <c r="H89" s="44"/>
      <c r="I89" s="45">
        <f>I90+I93+I95</f>
        <v>219732</v>
      </c>
      <c r="J89" s="45">
        <f>J90+J93+J95</f>
        <v>137080</v>
      </c>
      <c r="K89" s="45">
        <f>K90+K93+K95</f>
        <v>194495</v>
      </c>
      <c r="L89" s="45">
        <f>L90+L93+L95</f>
        <v>113494</v>
      </c>
      <c r="M89" s="63">
        <f t="shared" si="13"/>
        <v>88.514645113137817</v>
      </c>
      <c r="N89" s="63">
        <f>L89/J89*100</f>
        <v>82.793988911584478</v>
      </c>
    </row>
    <row r="90" spans="1:14" ht="82.8" x14ac:dyDescent="0.3">
      <c r="A90" s="11">
        <v>602</v>
      </c>
      <c r="B90" s="24" t="s">
        <v>179</v>
      </c>
      <c r="C90" s="28">
        <v>409</v>
      </c>
      <c r="D90" s="41" t="s">
        <v>180</v>
      </c>
      <c r="E90" s="42" t="s">
        <v>126</v>
      </c>
      <c r="F90" s="42" t="s">
        <v>127</v>
      </c>
      <c r="G90" s="43" t="s">
        <v>128</v>
      </c>
      <c r="H90" s="44"/>
      <c r="I90" s="45">
        <f>I91+I92</f>
        <v>213814</v>
      </c>
      <c r="J90" s="45">
        <f>J91+J92</f>
        <v>132000</v>
      </c>
      <c r="K90" s="45">
        <f>K91+K92</f>
        <v>189224</v>
      </c>
      <c r="L90" s="45">
        <f>L91+L92</f>
        <v>109009</v>
      </c>
      <c r="M90" s="63">
        <f t="shared" si="13"/>
        <v>88.499349902251495</v>
      </c>
      <c r="N90" s="63">
        <f>L90/J90*100</f>
        <v>82.582575757575754</v>
      </c>
    </row>
    <row r="91" spans="1:14" ht="41.4" x14ac:dyDescent="0.3">
      <c r="A91" s="11">
        <v>602</v>
      </c>
      <c r="B91" s="24" t="s">
        <v>18</v>
      </c>
      <c r="C91" s="28">
        <v>409</v>
      </c>
      <c r="D91" s="41" t="s">
        <v>180</v>
      </c>
      <c r="E91" s="42" t="s">
        <v>126</v>
      </c>
      <c r="F91" s="42" t="s">
        <v>127</v>
      </c>
      <c r="G91" s="43" t="s">
        <v>128</v>
      </c>
      <c r="H91" s="44">
        <v>240</v>
      </c>
      <c r="I91" s="45">
        <v>153023</v>
      </c>
      <c r="J91" s="45">
        <v>132000</v>
      </c>
      <c r="K91" s="45">
        <v>128433</v>
      </c>
      <c r="L91" s="45">
        <v>109009</v>
      </c>
      <c r="M91" s="63">
        <f t="shared" si="13"/>
        <v>83.930520248590085</v>
      </c>
      <c r="N91" s="63">
        <f>L91/J91*100</f>
        <v>82.582575757575754</v>
      </c>
    </row>
    <row r="92" spans="1:14" x14ac:dyDescent="0.3">
      <c r="A92" s="11">
        <v>602</v>
      </c>
      <c r="B92" s="24" t="s">
        <v>31</v>
      </c>
      <c r="C92" s="28">
        <v>409</v>
      </c>
      <c r="D92" s="41" t="s">
        <v>180</v>
      </c>
      <c r="E92" s="42" t="s">
        <v>126</v>
      </c>
      <c r="F92" s="42" t="s">
        <v>127</v>
      </c>
      <c r="G92" s="43" t="s">
        <v>128</v>
      </c>
      <c r="H92" s="44">
        <v>610</v>
      </c>
      <c r="I92" s="45">
        <v>60791</v>
      </c>
      <c r="J92" s="45">
        <v>0</v>
      </c>
      <c r="K92" s="45">
        <v>60791</v>
      </c>
      <c r="L92" s="45">
        <v>0</v>
      </c>
      <c r="M92" s="63">
        <f t="shared" si="13"/>
        <v>100</v>
      </c>
      <c r="N92" s="63"/>
    </row>
    <row r="93" spans="1:14" ht="41.4" x14ac:dyDescent="0.3">
      <c r="A93" s="11">
        <v>602</v>
      </c>
      <c r="B93" s="24" t="s">
        <v>170</v>
      </c>
      <c r="C93" s="68">
        <v>409</v>
      </c>
      <c r="D93" s="41" t="s">
        <v>169</v>
      </c>
      <c r="E93" s="42" t="s">
        <v>126</v>
      </c>
      <c r="F93" s="42" t="s">
        <v>127</v>
      </c>
      <c r="G93" s="89" t="s">
        <v>128</v>
      </c>
      <c r="H93" s="44"/>
      <c r="I93" s="45">
        <f>I94</f>
        <v>387</v>
      </c>
      <c r="J93" s="45">
        <f>J94</f>
        <v>0</v>
      </c>
      <c r="K93" s="45">
        <f>K94</f>
        <v>387</v>
      </c>
      <c r="L93" s="45">
        <f>L94</f>
        <v>0</v>
      </c>
      <c r="M93" s="63">
        <f t="shared" si="13"/>
        <v>100</v>
      </c>
      <c r="N93" s="63"/>
    </row>
    <row r="94" spans="1:14" x14ac:dyDescent="0.3">
      <c r="A94" s="11">
        <v>602</v>
      </c>
      <c r="B94" s="83" t="s">
        <v>31</v>
      </c>
      <c r="C94" s="68">
        <v>409</v>
      </c>
      <c r="D94" s="41" t="s">
        <v>169</v>
      </c>
      <c r="E94" s="42" t="s">
        <v>126</v>
      </c>
      <c r="F94" s="42" t="s">
        <v>127</v>
      </c>
      <c r="G94" s="89" t="s">
        <v>128</v>
      </c>
      <c r="H94" s="44">
        <v>610</v>
      </c>
      <c r="I94" s="45">
        <v>387</v>
      </c>
      <c r="J94" s="45">
        <v>0</v>
      </c>
      <c r="K94" s="62">
        <v>387</v>
      </c>
      <c r="L94" s="62">
        <v>0</v>
      </c>
      <c r="M94" s="63">
        <f t="shared" si="13"/>
        <v>100</v>
      </c>
      <c r="N94" s="63"/>
    </row>
    <row r="95" spans="1:14" ht="41.4" x14ac:dyDescent="0.3">
      <c r="A95" s="12">
        <v>602</v>
      </c>
      <c r="B95" s="67" t="s">
        <v>181</v>
      </c>
      <c r="C95" s="68">
        <v>409</v>
      </c>
      <c r="D95" s="69" t="s">
        <v>141</v>
      </c>
      <c r="E95" s="70" t="s">
        <v>126</v>
      </c>
      <c r="F95" s="70" t="s">
        <v>127</v>
      </c>
      <c r="G95" s="89" t="s">
        <v>128</v>
      </c>
      <c r="H95" s="45"/>
      <c r="I95" s="45">
        <f>I96</f>
        <v>5531</v>
      </c>
      <c r="J95" s="45">
        <f>J96</f>
        <v>5080</v>
      </c>
      <c r="K95" s="45">
        <f>K96</f>
        <v>4884</v>
      </c>
      <c r="L95" s="45">
        <f>L96</f>
        <v>4485</v>
      </c>
      <c r="M95" s="63">
        <f t="shared" si="13"/>
        <v>88.302296148978485</v>
      </c>
      <c r="N95" s="63">
        <f>L95/J95*100</f>
        <v>88.287401574803141</v>
      </c>
    </row>
    <row r="96" spans="1:14" ht="41.4" x14ac:dyDescent="0.3">
      <c r="A96" s="12">
        <v>602</v>
      </c>
      <c r="B96" s="67" t="s">
        <v>18</v>
      </c>
      <c r="C96" s="68">
        <v>409</v>
      </c>
      <c r="D96" s="69" t="s">
        <v>141</v>
      </c>
      <c r="E96" s="70" t="s">
        <v>126</v>
      </c>
      <c r="F96" s="70" t="s">
        <v>127</v>
      </c>
      <c r="G96" s="89" t="s">
        <v>128</v>
      </c>
      <c r="H96" s="45">
        <v>240</v>
      </c>
      <c r="I96" s="45">
        <v>5531</v>
      </c>
      <c r="J96" s="45">
        <v>5080</v>
      </c>
      <c r="K96" s="62">
        <v>4884</v>
      </c>
      <c r="L96" s="62">
        <v>4485</v>
      </c>
      <c r="M96" s="63">
        <f t="shared" si="13"/>
        <v>88.302296148978485</v>
      </c>
      <c r="N96" s="63">
        <f>L96/J96*100</f>
        <v>88.287401574803141</v>
      </c>
    </row>
    <row r="97" spans="1:14" ht="27.6" x14ac:dyDescent="0.3">
      <c r="A97" s="11">
        <v>602</v>
      </c>
      <c r="B97" s="90" t="s">
        <v>52</v>
      </c>
      <c r="C97" s="28">
        <v>412</v>
      </c>
      <c r="D97" s="41"/>
      <c r="E97" s="42"/>
      <c r="F97" s="42"/>
      <c r="G97" s="43"/>
      <c r="H97" s="44"/>
      <c r="I97" s="48">
        <f>I98+I103+I111+I114+I106+I101+I118</f>
        <v>28243</v>
      </c>
      <c r="J97" s="48">
        <f>J98+J103+J111+J114+J106+J101+J118</f>
        <v>4571</v>
      </c>
      <c r="K97" s="48">
        <f>K98+K103+K111+K114+K106+K101+K118</f>
        <v>22370</v>
      </c>
      <c r="L97" s="48">
        <f>L98+L103+L111+L114+L106+L101+L118</f>
        <v>4571</v>
      </c>
      <c r="M97" s="63">
        <f t="shared" si="13"/>
        <v>79.20546684134122</v>
      </c>
      <c r="N97" s="63">
        <f>L97/J97*100</f>
        <v>100</v>
      </c>
    </row>
    <row r="98" spans="1:14" ht="69" x14ac:dyDescent="0.3">
      <c r="A98" s="11">
        <v>602</v>
      </c>
      <c r="B98" s="67" t="s">
        <v>182</v>
      </c>
      <c r="C98" s="28">
        <v>412</v>
      </c>
      <c r="D98" s="41" t="s">
        <v>183</v>
      </c>
      <c r="E98" s="42" t="s">
        <v>126</v>
      </c>
      <c r="F98" s="42" t="s">
        <v>127</v>
      </c>
      <c r="G98" s="43" t="s">
        <v>128</v>
      </c>
      <c r="H98" s="44"/>
      <c r="I98" s="45">
        <f>I99+I100</f>
        <v>3231</v>
      </c>
      <c r="J98" s="45">
        <f>J99+J100</f>
        <v>0</v>
      </c>
      <c r="K98" s="45">
        <f>K99+K100</f>
        <v>3231</v>
      </c>
      <c r="L98" s="45">
        <f>L99+L100</f>
        <v>0</v>
      </c>
      <c r="M98" s="63">
        <f t="shared" si="13"/>
        <v>100</v>
      </c>
      <c r="N98" s="63"/>
    </row>
    <row r="99" spans="1:14" ht="41.4" x14ac:dyDescent="0.3">
      <c r="A99" s="11">
        <v>602</v>
      </c>
      <c r="B99" s="24" t="s">
        <v>18</v>
      </c>
      <c r="C99" s="28">
        <v>412</v>
      </c>
      <c r="D99" s="41" t="s">
        <v>183</v>
      </c>
      <c r="E99" s="42" t="s">
        <v>126</v>
      </c>
      <c r="F99" s="42" t="s">
        <v>127</v>
      </c>
      <c r="G99" s="43" t="s">
        <v>128</v>
      </c>
      <c r="H99" s="44">
        <v>240</v>
      </c>
      <c r="I99" s="45">
        <v>1256</v>
      </c>
      <c r="J99" s="45">
        <v>0</v>
      </c>
      <c r="K99" s="45">
        <v>1256</v>
      </c>
      <c r="L99" s="45">
        <v>0</v>
      </c>
      <c r="M99" s="63">
        <f t="shared" si="13"/>
        <v>100</v>
      </c>
      <c r="N99" s="63"/>
    </row>
    <row r="100" spans="1:14" ht="78.75" customHeight="1" x14ac:dyDescent="0.3">
      <c r="A100" s="11"/>
      <c r="B100" s="67" t="s">
        <v>43</v>
      </c>
      <c r="C100" s="28">
        <v>412</v>
      </c>
      <c r="D100" s="41" t="s">
        <v>183</v>
      </c>
      <c r="E100" s="42" t="s">
        <v>126</v>
      </c>
      <c r="F100" s="42" t="s">
        <v>127</v>
      </c>
      <c r="G100" s="43" t="s">
        <v>128</v>
      </c>
      <c r="H100" s="44">
        <v>630</v>
      </c>
      <c r="I100" s="45">
        <v>1975</v>
      </c>
      <c r="J100" s="45">
        <v>0</v>
      </c>
      <c r="K100" s="45">
        <v>1975</v>
      </c>
      <c r="L100" s="45">
        <v>0</v>
      </c>
      <c r="M100" s="63">
        <f t="shared" si="13"/>
        <v>100</v>
      </c>
      <c r="N100" s="63"/>
    </row>
    <row r="101" spans="1:14" ht="41.4" x14ac:dyDescent="0.3">
      <c r="A101" s="11">
        <v>602</v>
      </c>
      <c r="B101" s="24" t="s">
        <v>170</v>
      </c>
      <c r="C101" s="28">
        <v>412</v>
      </c>
      <c r="D101" s="41" t="s">
        <v>169</v>
      </c>
      <c r="E101" s="42" t="s">
        <v>126</v>
      </c>
      <c r="F101" s="42" t="s">
        <v>127</v>
      </c>
      <c r="G101" s="89" t="s">
        <v>128</v>
      </c>
      <c r="H101" s="44"/>
      <c r="I101" s="45">
        <f>I102</f>
        <v>4</v>
      </c>
      <c r="J101" s="45">
        <f>J102</f>
        <v>0</v>
      </c>
      <c r="K101" s="45">
        <f>K102</f>
        <v>4</v>
      </c>
      <c r="L101" s="45">
        <f>L102</f>
        <v>0</v>
      </c>
      <c r="M101" s="63">
        <f t="shared" si="13"/>
        <v>100</v>
      </c>
      <c r="N101" s="63"/>
    </row>
    <row r="102" spans="1:14" x14ac:dyDescent="0.3">
      <c r="A102" s="11">
        <v>602</v>
      </c>
      <c r="B102" s="83" t="s">
        <v>31</v>
      </c>
      <c r="C102" s="28">
        <v>412</v>
      </c>
      <c r="D102" s="41" t="s">
        <v>169</v>
      </c>
      <c r="E102" s="42" t="s">
        <v>126</v>
      </c>
      <c r="F102" s="42" t="s">
        <v>127</v>
      </c>
      <c r="G102" s="89" t="s">
        <v>128</v>
      </c>
      <c r="H102" s="44">
        <v>610</v>
      </c>
      <c r="I102" s="45">
        <v>4</v>
      </c>
      <c r="J102" s="45">
        <v>0</v>
      </c>
      <c r="K102" s="62">
        <v>4</v>
      </c>
      <c r="L102" s="62">
        <v>0</v>
      </c>
      <c r="M102" s="63">
        <f t="shared" si="13"/>
        <v>100</v>
      </c>
      <c r="N102" s="63"/>
    </row>
    <row r="103" spans="1:14" ht="69" x14ac:dyDescent="0.3">
      <c r="A103" s="11">
        <v>602</v>
      </c>
      <c r="B103" s="67" t="s">
        <v>184</v>
      </c>
      <c r="C103" s="68">
        <v>412</v>
      </c>
      <c r="D103" s="41" t="s">
        <v>142</v>
      </c>
      <c r="E103" s="42" t="s">
        <v>126</v>
      </c>
      <c r="F103" s="42" t="s">
        <v>127</v>
      </c>
      <c r="G103" s="71" t="s">
        <v>128</v>
      </c>
      <c r="H103" s="44"/>
      <c r="I103" s="45">
        <f>I105+I104</f>
        <v>6745</v>
      </c>
      <c r="J103" s="45">
        <f>J105+J104</f>
        <v>0</v>
      </c>
      <c r="K103" s="45">
        <f>K105+K104</f>
        <v>4975</v>
      </c>
      <c r="L103" s="45">
        <f>L105+L104</f>
        <v>0</v>
      </c>
      <c r="M103" s="63">
        <f t="shared" si="13"/>
        <v>73.758339510748698</v>
      </c>
      <c r="N103" s="63"/>
    </row>
    <row r="104" spans="1:14" ht="27.6" x14ac:dyDescent="0.3">
      <c r="A104" s="11">
        <v>602</v>
      </c>
      <c r="B104" s="24" t="s">
        <v>38</v>
      </c>
      <c r="C104" s="28">
        <v>412</v>
      </c>
      <c r="D104" s="41" t="s">
        <v>142</v>
      </c>
      <c r="E104" s="42" t="s">
        <v>126</v>
      </c>
      <c r="F104" s="42" t="s">
        <v>127</v>
      </c>
      <c r="G104" s="43" t="s">
        <v>128</v>
      </c>
      <c r="H104" s="44">
        <v>110</v>
      </c>
      <c r="I104" s="45">
        <v>1526</v>
      </c>
      <c r="J104" s="45">
        <v>0</v>
      </c>
      <c r="K104" s="62">
        <v>1526</v>
      </c>
      <c r="L104" s="62">
        <v>0</v>
      </c>
      <c r="M104" s="63">
        <f t="shared" si="13"/>
        <v>100</v>
      </c>
      <c r="N104" s="63"/>
    </row>
    <row r="105" spans="1:14" ht="41.4" x14ac:dyDescent="0.3">
      <c r="A105" s="11">
        <v>602</v>
      </c>
      <c r="B105" s="24" t="s">
        <v>18</v>
      </c>
      <c r="C105" s="28">
        <v>412</v>
      </c>
      <c r="D105" s="41" t="s">
        <v>142</v>
      </c>
      <c r="E105" s="42" t="s">
        <v>126</v>
      </c>
      <c r="F105" s="42" t="s">
        <v>127</v>
      </c>
      <c r="G105" s="43" t="s">
        <v>128</v>
      </c>
      <c r="H105" s="44">
        <v>240</v>
      </c>
      <c r="I105" s="45">
        <v>5219</v>
      </c>
      <c r="J105" s="45">
        <v>0</v>
      </c>
      <c r="K105" s="62">
        <v>3449</v>
      </c>
      <c r="L105" s="62">
        <v>0</v>
      </c>
      <c r="M105" s="63">
        <f t="shared" si="13"/>
        <v>66.085456984096567</v>
      </c>
      <c r="N105" s="63"/>
    </row>
    <row r="106" spans="1:14" ht="69" x14ac:dyDescent="0.3">
      <c r="A106" s="11">
        <v>602</v>
      </c>
      <c r="B106" s="83" t="s">
        <v>185</v>
      </c>
      <c r="C106" s="28">
        <v>412</v>
      </c>
      <c r="D106" s="41" t="s">
        <v>143</v>
      </c>
      <c r="E106" s="42" t="s">
        <v>144</v>
      </c>
      <c r="F106" s="42" t="s">
        <v>127</v>
      </c>
      <c r="G106" s="43" t="s">
        <v>128</v>
      </c>
      <c r="H106" s="44"/>
      <c r="I106" s="45">
        <f>SUM(I110+I108+I107)</f>
        <v>14811</v>
      </c>
      <c r="J106" s="45">
        <f t="shared" ref="J106:L106" si="18">SUM(J110+J108+J107)</f>
        <v>4000</v>
      </c>
      <c r="K106" s="45">
        <f t="shared" si="18"/>
        <v>10918</v>
      </c>
      <c r="L106" s="45">
        <f t="shared" si="18"/>
        <v>4000</v>
      </c>
      <c r="M106" s="63">
        <f t="shared" si="13"/>
        <v>73.715481736547162</v>
      </c>
      <c r="N106" s="63">
        <f t="shared" si="13"/>
        <v>100</v>
      </c>
    </row>
    <row r="107" spans="1:14" ht="41.4" x14ac:dyDescent="0.3">
      <c r="A107" s="11">
        <v>602</v>
      </c>
      <c r="B107" s="24" t="s">
        <v>18</v>
      </c>
      <c r="C107" s="28">
        <v>412</v>
      </c>
      <c r="D107" s="41" t="s">
        <v>143</v>
      </c>
      <c r="E107" s="42" t="s">
        <v>126</v>
      </c>
      <c r="F107" s="42" t="s">
        <v>127</v>
      </c>
      <c r="G107" s="43" t="s">
        <v>128</v>
      </c>
      <c r="H107" s="44">
        <v>240</v>
      </c>
      <c r="I107" s="45">
        <v>4000</v>
      </c>
      <c r="J107" s="45">
        <v>4000</v>
      </c>
      <c r="K107" s="45">
        <v>4000</v>
      </c>
      <c r="L107" s="45">
        <v>4000</v>
      </c>
      <c r="M107" s="63">
        <f t="shared" si="13"/>
        <v>100</v>
      </c>
      <c r="N107" s="63">
        <f t="shared" si="13"/>
        <v>100</v>
      </c>
    </row>
    <row r="108" spans="1:14" x14ac:dyDescent="0.3">
      <c r="A108" s="11">
        <v>602</v>
      </c>
      <c r="B108" s="90" t="s">
        <v>53</v>
      </c>
      <c r="C108" s="28">
        <v>412</v>
      </c>
      <c r="D108" s="41" t="s">
        <v>143</v>
      </c>
      <c r="E108" s="42" t="s">
        <v>126</v>
      </c>
      <c r="F108" s="42" t="s">
        <v>127</v>
      </c>
      <c r="G108" s="43" t="s">
        <v>128</v>
      </c>
      <c r="H108" s="44">
        <v>410</v>
      </c>
      <c r="I108" s="45">
        <v>4421</v>
      </c>
      <c r="J108" s="45">
        <v>0</v>
      </c>
      <c r="K108" s="45">
        <v>528</v>
      </c>
      <c r="L108" s="45">
        <v>0</v>
      </c>
      <c r="M108" s="63">
        <f t="shared" si="13"/>
        <v>11.942999321420492</v>
      </c>
      <c r="N108" s="63"/>
    </row>
    <row r="109" spans="1:14" ht="41.4" x14ac:dyDescent="0.3">
      <c r="A109" s="11">
        <v>602</v>
      </c>
      <c r="B109" s="90" t="s">
        <v>222</v>
      </c>
      <c r="C109" s="28">
        <v>412</v>
      </c>
      <c r="D109" s="41" t="s">
        <v>143</v>
      </c>
      <c r="E109" s="42" t="s">
        <v>126</v>
      </c>
      <c r="F109" s="42" t="s">
        <v>127</v>
      </c>
      <c r="G109" s="43" t="s">
        <v>223</v>
      </c>
      <c r="H109" s="44">
        <v>410</v>
      </c>
      <c r="I109" s="45">
        <v>4421</v>
      </c>
      <c r="J109" s="45">
        <v>0</v>
      </c>
      <c r="K109" s="45">
        <v>528</v>
      </c>
      <c r="L109" s="45">
        <v>0</v>
      </c>
      <c r="M109" s="63">
        <f t="shared" si="13"/>
        <v>11.942999321420492</v>
      </c>
      <c r="N109" s="63"/>
    </row>
    <row r="110" spans="1:14" x14ac:dyDescent="0.3">
      <c r="A110" s="11">
        <v>602</v>
      </c>
      <c r="B110" s="83" t="s">
        <v>31</v>
      </c>
      <c r="C110" s="28">
        <v>412</v>
      </c>
      <c r="D110" s="41" t="s">
        <v>143</v>
      </c>
      <c r="E110" s="42" t="s">
        <v>126</v>
      </c>
      <c r="F110" s="42" t="s">
        <v>127</v>
      </c>
      <c r="G110" s="43" t="s">
        <v>128</v>
      </c>
      <c r="H110" s="44">
        <v>610</v>
      </c>
      <c r="I110" s="45">
        <v>6390</v>
      </c>
      <c r="J110" s="45">
        <v>0</v>
      </c>
      <c r="K110" s="62">
        <v>6390</v>
      </c>
      <c r="L110" s="62">
        <v>0</v>
      </c>
      <c r="M110" s="63">
        <f t="shared" si="13"/>
        <v>100</v>
      </c>
      <c r="N110" s="63"/>
    </row>
    <row r="111" spans="1:14" ht="110.4" x14ac:dyDescent="0.3">
      <c r="A111" s="11">
        <v>602</v>
      </c>
      <c r="B111" s="24" t="s">
        <v>186</v>
      </c>
      <c r="C111" s="28">
        <v>412</v>
      </c>
      <c r="D111" s="41" t="s">
        <v>145</v>
      </c>
      <c r="E111" s="42" t="s">
        <v>126</v>
      </c>
      <c r="F111" s="42" t="s">
        <v>127</v>
      </c>
      <c r="G111" s="43" t="s">
        <v>128</v>
      </c>
      <c r="H111" s="44"/>
      <c r="I111" s="45">
        <f>SUM(I112:I113)</f>
        <v>2581</v>
      </c>
      <c r="J111" s="45">
        <f t="shared" ref="J111:L111" si="19">SUM(J112:J113)</f>
        <v>0</v>
      </c>
      <c r="K111" s="45">
        <f t="shared" si="19"/>
        <v>2571</v>
      </c>
      <c r="L111" s="45">
        <f t="shared" si="19"/>
        <v>0</v>
      </c>
      <c r="M111" s="63">
        <f t="shared" si="13"/>
        <v>99.612553273924831</v>
      </c>
      <c r="N111" s="63"/>
    </row>
    <row r="112" spans="1:14" ht="27.6" x14ac:dyDescent="0.3">
      <c r="A112" s="11">
        <v>602</v>
      </c>
      <c r="B112" s="24" t="s">
        <v>38</v>
      </c>
      <c r="C112" s="28">
        <v>412</v>
      </c>
      <c r="D112" s="41" t="s">
        <v>145</v>
      </c>
      <c r="E112" s="42" t="s">
        <v>126</v>
      </c>
      <c r="F112" s="42" t="s">
        <v>127</v>
      </c>
      <c r="G112" s="43" t="s">
        <v>128</v>
      </c>
      <c r="H112" s="44">
        <v>110</v>
      </c>
      <c r="I112" s="45">
        <v>2571</v>
      </c>
      <c r="J112" s="45">
        <v>0</v>
      </c>
      <c r="K112" s="62">
        <v>2571</v>
      </c>
      <c r="L112" s="62">
        <v>0</v>
      </c>
      <c r="M112" s="63">
        <f t="shared" si="13"/>
        <v>100</v>
      </c>
      <c r="N112" s="63"/>
    </row>
    <row r="113" spans="1:14" ht="41.4" x14ac:dyDescent="0.3">
      <c r="A113" s="11">
        <v>602</v>
      </c>
      <c r="B113" s="24" t="s">
        <v>18</v>
      </c>
      <c r="C113" s="28">
        <v>412</v>
      </c>
      <c r="D113" s="41" t="s">
        <v>145</v>
      </c>
      <c r="E113" s="42" t="s">
        <v>126</v>
      </c>
      <c r="F113" s="42" t="s">
        <v>127</v>
      </c>
      <c r="G113" s="43" t="s">
        <v>128</v>
      </c>
      <c r="H113" s="44">
        <v>240</v>
      </c>
      <c r="I113" s="45">
        <v>10</v>
      </c>
      <c r="J113" s="45">
        <v>0</v>
      </c>
      <c r="K113" s="62">
        <v>0</v>
      </c>
      <c r="L113" s="62">
        <v>0</v>
      </c>
      <c r="M113" s="63">
        <f t="shared" si="13"/>
        <v>0</v>
      </c>
      <c r="N113" s="63"/>
    </row>
    <row r="114" spans="1:14" ht="41.4" x14ac:dyDescent="0.3">
      <c r="A114" s="12">
        <v>602</v>
      </c>
      <c r="B114" s="67" t="s">
        <v>19</v>
      </c>
      <c r="C114" s="68">
        <v>412</v>
      </c>
      <c r="D114" s="69" t="s">
        <v>130</v>
      </c>
      <c r="E114" s="70" t="s">
        <v>126</v>
      </c>
      <c r="F114" s="70" t="s">
        <v>127</v>
      </c>
      <c r="G114" s="71" t="s">
        <v>128</v>
      </c>
      <c r="H114" s="45"/>
      <c r="I114" s="45">
        <f t="shared" ref="I114:L114" si="20">I115</f>
        <v>571</v>
      </c>
      <c r="J114" s="45">
        <f t="shared" si="20"/>
        <v>571</v>
      </c>
      <c r="K114" s="45">
        <f t="shared" si="20"/>
        <v>571</v>
      </c>
      <c r="L114" s="45">
        <f t="shared" si="20"/>
        <v>571</v>
      </c>
      <c r="M114" s="63">
        <f t="shared" si="13"/>
        <v>100</v>
      </c>
      <c r="N114" s="63">
        <f>L114/J114*100</f>
        <v>100</v>
      </c>
    </row>
    <row r="115" spans="1:14" ht="27.6" x14ac:dyDescent="0.3">
      <c r="A115" s="12">
        <v>602</v>
      </c>
      <c r="B115" s="67" t="s">
        <v>54</v>
      </c>
      <c r="C115" s="68">
        <v>412</v>
      </c>
      <c r="D115" s="69" t="s">
        <v>130</v>
      </c>
      <c r="E115" s="70" t="s">
        <v>135</v>
      </c>
      <c r="F115" s="70" t="s">
        <v>127</v>
      </c>
      <c r="G115" s="71" t="s">
        <v>128</v>
      </c>
      <c r="H115" s="45"/>
      <c r="I115" s="45">
        <f>I116+I117</f>
        <v>571</v>
      </c>
      <c r="J115" s="45">
        <f t="shared" ref="J115:L115" si="21">J116+J117</f>
        <v>571</v>
      </c>
      <c r="K115" s="45">
        <f t="shared" si="21"/>
        <v>571</v>
      </c>
      <c r="L115" s="45">
        <f t="shared" si="21"/>
        <v>571</v>
      </c>
      <c r="M115" s="63">
        <f t="shared" si="13"/>
        <v>100</v>
      </c>
      <c r="N115" s="63">
        <f>L115/J115*100</f>
        <v>100</v>
      </c>
    </row>
    <row r="116" spans="1:14" ht="41.4" x14ac:dyDescent="0.3">
      <c r="A116" s="12">
        <v>602</v>
      </c>
      <c r="B116" s="67" t="s">
        <v>16</v>
      </c>
      <c r="C116" s="68">
        <v>412</v>
      </c>
      <c r="D116" s="69" t="s">
        <v>130</v>
      </c>
      <c r="E116" s="70" t="s">
        <v>135</v>
      </c>
      <c r="F116" s="70" t="s">
        <v>127</v>
      </c>
      <c r="G116" s="71" t="s">
        <v>128</v>
      </c>
      <c r="H116" s="45">
        <v>120</v>
      </c>
      <c r="I116" s="45">
        <v>504</v>
      </c>
      <c r="J116" s="45">
        <v>504</v>
      </c>
      <c r="K116" s="62">
        <v>504</v>
      </c>
      <c r="L116" s="62">
        <v>504</v>
      </c>
      <c r="M116" s="63">
        <f t="shared" si="13"/>
        <v>100</v>
      </c>
      <c r="N116" s="63">
        <f>L116/J116*100</f>
        <v>100</v>
      </c>
    </row>
    <row r="117" spans="1:14" ht="41.4" x14ac:dyDescent="0.3">
      <c r="A117" s="12">
        <v>602</v>
      </c>
      <c r="B117" s="24" t="s">
        <v>18</v>
      </c>
      <c r="C117" s="68">
        <v>412</v>
      </c>
      <c r="D117" s="69" t="s">
        <v>130</v>
      </c>
      <c r="E117" s="70" t="s">
        <v>135</v>
      </c>
      <c r="F117" s="70" t="s">
        <v>127</v>
      </c>
      <c r="G117" s="71" t="s">
        <v>128</v>
      </c>
      <c r="H117" s="45">
        <v>240</v>
      </c>
      <c r="I117" s="45">
        <v>67</v>
      </c>
      <c r="J117" s="45">
        <v>67</v>
      </c>
      <c r="K117" s="62">
        <v>67</v>
      </c>
      <c r="L117" s="62">
        <v>67</v>
      </c>
      <c r="M117" s="63">
        <f t="shared" si="13"/>
        <v>100</v>
      </c>
      <c r="N117" s="63">
        <f>L117/J117*100</f>
        <v>100</v>
      </c>
    </row>
    <row r="118" spans="1:14" ht="27.6" x14ac:dyDescent="0.3">
      <c r="A118" s="12">
        <v>602</v>
      </c>
      <c r="B118" s="24" t="s">
        <v>23</v>
      </c>
      <c r="C118" s="68">
        <v>412</v>
      </c>
      <c r="D118" s="69" t="s">
        <v>131</v>
      </c>
      <c r="E118" s="70" t="s">
        <v>126</v>
      </c>
      <c r="F118" s="70" t="s">
        <v>127</v>
      </c>
      <c r="G118" s="71" t="s">
        <v>128</v>
      </c>
      <c r="H118" s="45"/>
      <c r="I118" s="45">
        <f>I119</f>
        <v>300</v>
      </c>
      <c r="J118" s="45">
        <f t="shared" ref="J118:L119" si="22">J119</f>
        <v>0</v>
      </c>
      <c r="K118" s="45">
        <f t="shared" si="22"/>
        <v>100</v>
      </c>
      <c r="L118" s="45">
        <f t="shared" si="22"/>
        <v>0</v>
      </c>
      <c r="M118" s="63">
        <f t="shared" si="13"/>
        <v>33.333333333333329</v>
      </c>
      <c r="N118" s="63"/>
    </row>
    <row r="119" spans="1:14" ht="55.2" x14ac:dyDescent="0.3">
      <c r="A119" s="12">
        <v>602</v>
      </c>
      <c r="B119" s="24" t="s">
        <v>221</v>
      </c>
      <c r="C119" s="68">
        <v>412</v>
      </c>
      <c r="D119" s="69" t="s">
        <v>131</v>
      </c>
      <c r="E119" s="70" t="s">
        <v>166</v>
      </c>
      <c r="F119" s="70" t="s">
        <v>127</v>
      </c>
      <c r="G119" s="71" t="s">
        <v>128</v>
      </c>
      <c r="H119" s="45"/>
      <c r="I119" s="45">
        <f>I120</f>
        <v>300</v>
      </c>
      <c r="J119" s="45">
        <f t="shared" si="22"/>
        <v>0</v>
      </c>
      <c r="K119" s="45">
        <f t="shared" si="22"/>
        <v>100</v>
      </c>
      <c r="L119" s="45">
        <f t="shared" si="22"/>
        <v>0</v>
      </c>
      <c r="M119" s="63">
        <f t="shared" si="13"/>
        <v>33.333333333333329</v>
      </c>
      <c r="N119" s="63"/>
    </row>
    <row r="120" spans="1:14" ht="41.4" x14ac:dyDescent="0.3">
      <c r="A120" s="12">
        <v>602</v>
      </c>
      <c r="B120" s="24" t="s">
        <v>18</v>
      </c>
      <c r="C120" s="68">
        <v>412</v>
      </c>
      <c r="D120" s="69" t="s">
        <v>131</v>
      </c>
      <c r="E120" s="70" t="s">
        <v>166</v>
      </c>
      <c r="F120" s="70" t="s">
        <v>127</v>
      </c>
      <c r="G120" s="71" t="s">
        <v>128</v>
      </c>
      <c r="H120" s="45">
        <v>240</v>
      </c>
      <c r="I120" s="45">
        <v>300</v>
      </c>
      <c r="J120" s="45">
        <v>0</v>
      </c>
      <c r="K120" s="62">
        <v>100</v>
      </c>
      <c r="L120" s="62">
        <v>0</v>
      </c>
      <c r="M120" s="63">
        <f t="shared" si="13"/>
        <v>33.333333333333329</v>
      </c>
      <c r="N120" s="63"/>
    </row>
    <row r="121" spans="1:14" x14ac:dyDescent="0.3">
      <c r="A121" s="12">
        <v>602</v>
      </c>
      <c r="B121" s="24" t="s">
        <v>98</v>
      </c>
      <c r="C121" s="68">
        <v>501</v>
      </c>
      <c r="D121" s="69"/>
      <c r="E121" s="70"/>
      <c r="F121" s="70"/>
      <c r="G121" s="71"/>
      <c r="H121" s="45"/>
      <c r="I121" s="45">
        <f>I122</f>
        <v>798</v>
      </c>
      <c r="J121" s="45">
        <f t="shared" ref="J121:L123" si="23">J122</f>
        <v>0</v>
      </c>
      <c r="K121" s="45">
        <f t="shared" si="23"/>
        <v>798</v>
      </c>
      <c r="L121" s="45">
        <f t="shared" si="23"/>
        <v>0</v>
      </c>
      <c r="M121" s="63">
        <f t="shared" si="13"/>
        <v>100</v>
      </c>
      <c r="N121" s="63"/>
    </row>
    <row r="122" spans="1:14" ht="55.2" x14ac:dyDescent="0.3">
      <c r="A122" s="12">
        <v>602</v>
      </c>
      <c r="B122" s="67" t="s">
        <v>224</v>
      </c>
      <c r="C122" s="68">
        <v>501</v>
      </c>
      <c r="D122" s="69" t="s">
        <v>134</v>
      </c>
      <c r="E122" s="70" t="s">
        <v>126</v>
      </c>
      <c r="F122" s="70" t="s">
        <v>127</v>
      </c>
      <c r="G122" s="71" t="s">
        <v>128</v>
      </c>
      <c r="H122" s="45"/>
      <c r="I122" s="45">
        <f>I123</f>
        <v>798</v>
      </c>
      <c r="J122" s="45">
        <f t="shared" si="23"/>
        <v>0</v>
      </c>
      <c r="K122" s="45">
        <f t="shared" si="23"/>
        <v>798</v>
      </c>
      <c r="L122" s="45">
        <f t="shared" si="23"/>
        <v>0</v>
      </c>
      <c r="M122" s="63">
        <f t="shared" si="13"/>
        <v>100</v>
      </c>
      <c r="N122" s="63"/>
    </row>
    <row r="123" spans="1:14" ht="41.4" x14ac:dyDescent="0.3">
      <c r="A123" s="12">
        <v>602</v>
      </c>
      <c r="B123" s="67" t="s">
        <v>225</v>
      </c>
      <c r="C123" s="68">
        <v>501</v>
      </c>
      <c r="D123" s="69" t="s">
        <v>134</v>
      </c>
      <c r="E123" s="70" t="s">
        <v>129</v>
      </c>
      <c r="F123" s="70" t="s">
        <v>127</v>
      </c>
      <c r="G123" s="71" t="s">
        <v>128</v>
      </c>
      <c r="H123" s="45"/>
      <c r="I123" s="45">
        <f>I124</f>
        <v>798</v>
      </c>
      <c r="J123" s="45">
        <f t="shared" si="23"/>
        <v>0</v>
      </c>
      <c r="K123" s="45">
        <f t="shared" si="23"/>
        <v>798</v>
      </c>
      <c r="L123" s="45">
        <f t="shared" si="23"/>
        <v>0</v>
      </c>
      <c r="M123" s="63">
        <f t="shared" si="13"/>
        <v>100</v>
      </c>
      <c r="N123" s="63"/>
    </row>
    <row r="124" spans="1:14" ht="41.4" x14ac:dyDescent="0.3">
      <c r="A124" s="12"/>
      <c r="B124" s="24" t="s">
        <v>18</v>
      </c>
      <c r="C124" s="68">
        <v>501</v>
      </c>
      <c r="D124" s="69" t="s">
        <v>134</v>
      </c>
      <c r="E124" s="70" t="s">
        <v>129</v>
      </c>
      <c r="F124" s="70" t="s">
        <v>127</v>
      </c>
      <c r="G124" s="71" t="s">
        <v>128</v>
      </c>
      <c r="H124" s="45">
        <v>240</v>
      </c>
      <c r="I124" s="45">
        <v>798</v>
      </c>
      <c r="J124" s="45">
        <v>0</v>
      </c>
      <c r="K124" s="62">
        <v>798</v>
      </c>
      <c r="L124" s="62">
        <v>0</v>
      </c>
      <c r="M124" s="63">
        <f t="shared" si="13"/>
        <v>100</v>
      </c>
      <c r="N124" s="63"/>
    </row>
    <row r="125" spans="1:14" x14ac:dyDescent="0.3">
      <c r="A125" s="15">
        <v>602</v>
      </c>
      <c r="B125" s="90" t="s">
        <v>55</v>
      </c>
      <c r="C125" s="91">
        <v>502</v>
      </c>
      <c r="D125" s="92"/>
      <c r="E125" s="93"/>
      <c r="F125" s="93"/>
      <c r="G125" s="89"/>
      <c r="H125" s="48"/>
      <c r="I125" s="48">
        <f>I126+I135+I129+I137+I140</f>
        <v>1097243</v>
      </c>
      <c r="J125" s="48">
        <f t="shared" ref="J125:L125" si="24">J126+J135+J129+J137+J140</f>
        <v>1083080</v>
      </c>
      <c r="K125" s="48">
        <f t="shared" si="24"/>
        <v>832896</v>
      </c>
      <c r="L125" s="48">
        <f t="shared" si="24"/>
        <v>818740</v>
      </c>
      <c r="M125" s="63">
        <f t="shared" si="13"/>
        <v>75.908071411710992</v>
      </c>
      <c r="N125" s="63">
        <f>L125/J125*100</f>
        <v>75.593677290689527</v>
      </c>
    </row>
    <row r="126" spans="1:14" ht="55.2" x14ac:dyDescent="0.3">
      <c r="A126" s="15">
        <v>602</v>
      </c>
      <c r="B126" s="90" t="s">
        <v>226</v>
      </c>
      <c r="C126" s="91">
        <v>502</v>
      </c>
      <c r="D126" s="92" t="s">
        <v>188</v>
      </c>
      <c r="E126" s="93" t="s">
        <v>126</v>
      </c>
      <c r="F126" s="93" t="s">
        <v>127</v>
      </c>
      <c r="G126" s="89" t="s">
        <v>128</v>
      </c>
      <c r="H126" s="48"/>
      <c r="I126" s="48">
        <f>I127</f>
        <v>415</v>
      </c>
      <c r="J126" s="48">
        <f t="shared" ref="J126:L126" si="25">J127</f>
        <v>374</v>
      </c>
      <c r="K126" s="48">
        <f t="shared" si="25"/>
        <v>415</v>
      </c>
      <c r="L126" s="48">
        <f t="shared" si="25"/>
        <v>374</v>
      </c>
      <c r="M126" s="63">
        <f t="shared" si="13"/>
        <v>100</v>
      </c>
      <c r="N126" s="63">
        <f>L126/J126*100</f>
        <v>100</v>
      </c>
    </row>
    <row r="127" spans="1:14" x14ac:dyDescent="0.3">
      <c r="A127" s="15">
        <v>602</v>
      </c>
      <c r="B127" s="90" t="s">
        <v>53</v>
      </c>
      <c r="C127" s="91">
        <v>502</v>
      </c>
      <c r="D127" s="92" t="s">
        <v>188</v>
      </c>
      <c r="E127" s="93" t="s">
        <v>126</v>
      </c>
      <c r="F127" s="93" t="s">
        <v>127</v>
      </c>
      <c r="G127" s="89" t="s">
        <v>128</v>
      </c>
      <c r="H127" s="48">
        <v>410</v>
      </c>
      <c r="I127" s="48">
        <f>I128</f>
        <v>415</v>
      </c>
      <c r="J127" s="48">
        <f>J128</f>
        <v>374</v>
      </c>
      <c r="K127" s="48">
        <f>K128</f>
        <v>415</v>
      </c>
      <c r="L127" s="48">
        <f>L128</f>
        <v>374</v>
      </c>
      <c r="M127" s="63">
        <f t="shared" si="13"/>
        <v>100</v>
      </c>
      <c r="N127" s="63">
        <f t="shared" si="13"/>
        <v>100</v>
      </c>
    </row>
    <row r="128" spans="1:14" ht="27.6" x14ac:dyDescent="0.3">
      <c r="A128" s="15">
        <v>602</v>
      </c>
      <c r="B128" s="90" t="s">
        <v>187</v>
      </c>
      <c r="C128" s="91">
        <v>502</v>
      </c>
      <c r="D128" s="92" t="s">
        <v>188</v>
      </c>
      <c r="E128" s="93" t="s">
        <v>126</v>
      </c>
      <c r="F128" s="93" t="s">
        <v>127</v>
      </c>
      <c r="G128" s="89" t="s">
        <v>189</v>
      </c>
      <c r="H128" s="48">
        <v>410</v>
      </c>
      <c r="I128" s="48">
        <v>415</v>
      </c>
      <c r="J128" s="48">
        <v>374</v>
      </c>
      <c r="K128" s="48">
        <v>415</v>
      </c>
      <c r="L128" s="48">
        <v>374</v>
      </c>
      <c r="M128" s="63">
        <f t="shared" si="13"/>
        <v>100</v>
      </c>
      <c r="N128" s="63">
        <f t="shared" si="13"/>
        <v>100</v>
      </c>
    </row>
    <row r="129" spans="1:14" ht="69" x14ac:dyDescent="0.3">
      <c r="A129" s="15">
        <v>602</v>
      </c>
      <c r="B129" s="67" t="s">
        <v>227</v>
      </c>
      <c r="C129" s="91">
        <v>502</v>
      </c>
      <c r="D129" s="92" t="s">
        <v>142</v>
      </c>
      <c r="E129" s="93" t="s">
        <v>126</v>
      </c>
      <c r="F129" s="93" t="s">
        <v>127</v>
      </c>
      <c r="G129" s="89" t="s">
        <v>128</v>
      </c>
      <c r="H129" s="48"/>
      <c r="I129" s="48">
        <f>I131+I130</f>
        <v>803323</v>
      </c>
      <c r="J129" s="48">
        <f t="shared" ref="J129:L129" si="26">J131+J130</f>
        <v>794219</v>
      </c>
      <c r="K129" s="48">
        <f t="shared" si="26"/>
        <v>538982</v>
      </c>
      <c r="L129" s="48">
        <f t="shared" si="26"/>
        <v>529879</v>
      </c>
      <c r="M129" s="63">
        <f t="shared" si="13"/>
        <v>67.094058056348445</v>
      </c>
      <c r="N129" s="63">
        <f>L129/J129*100</f>
        <v>66.716988639153683</v>
      </c>
    </row>
    <row r="130" spans="1:14" ht="41.4" x14ac:dyDescent="0.3">
      <c r="A130" s="15">
        <v>602</v>
      </c>
      <c r="B130" s="24" t="s">
        <v>18</v>
      </c>
      <c r="C130" s="91">
        <v>502</v>
      </c>
      <c r="D130" s="92" t="s">
        <v>142</v>
      </c>
      <c r="E130" s="93" t="s">
        <v>126</v>
      </c>
      <c r="F130" s="93" t="s">
        <v>127</v>
      </c>
      <c r="G130" s="89" t="s">
        <v>128</v>
      </c>
      <c r="H130" s="48">
        <v>240</v>
      </c>
      <c r="I130" s="48">
        <v>473180</v>
      </c>
      <c r="J130" s="48">
        <v>464276</v>
      </c>
      <c r="K130" s="48">
        <v>338643</v>
      </c>
      <c r="L130" s="48">
        <v>329740</v>
      </c>
      <c r="M130" s="63">
        <f t="shared" si="13"/>
        <v>71.567479606069568</v>
      </c>
      <c r="N130" s="63">
        <f>L130/J130*100</f>
        <v>71.02240908425162</v>
      </c>
    </row>
    <row r="131" spans="1:14" x14ac:dyDescent="0.3">
      <c r="A131" s="15">
        <v>602</v>
      </c>
      <c r="B131" s="90" t="s">
        <v>53</v>
      </c>
      <c r="C131" s="91">
        <v>502</v>
      </c>
      <c r="D131" s="92" t="s">
        <v>142</v>
      </c>
      <c r="E131" s="93" t="s">
        <v>126</v>
      </c>
      <c r="F131" s="93" t="s">
        <v>127</v>
      </c>
      <c r="G131" s="89" t="s">
        <v>128</v>
      </c>
      <c r="H131" s="48">
        <v>410</v>
      </c>
      <c r="I131" s="48">
        <f>I132+I133+I134</f>
        <v>330143</v>
      </c>
      <c r="J131" s="48">
        <f>J132+J133+J134</f>
        <v>329943</v>
      </c>
      <c r="K131" s="48">
        <f t="shared" ref="K131:L131" si="27">K132+K133+K134</f>
        <v>200339</v>
      </c>
      <c r="L131" s="48">
        <f t="shared" si="27"/>
        <v>200139</v>
      </c>
      <c r="M131" s="63">
        <f t="shared" si="13"/>
        <v>60.682492132197261</v>
      </c>
      <c r="N131" s="63">
        <f>L131/J131*100</f>
        <v>60.658659222956693</v>
      </c>
    </row>
    <row r="132" spans="1:14" ht="82.8" x14ac:dyDescent="0.3">
      <c r="A132" s="15">
        <v>602</v>
      </c>
      <c r="B132" s="90" t="s">
        <v>190</v>
      </c>
      <c r="C132" s="91">
        <v>502</v>
      </c>
      <c r="D132" s="92" t="s">
        <v>142</v>
      </c>
      <c r="E132" s="93" t="s">
        <v>126</v>
      </c>
      <c r="F132" s="93" t="s">
        <v>127</v>
      </c>
      <c r="G132" s="89" t="s">
        <v>195</v>
      </c>
      <c r="H132" s="48">
        <v>410</v>
      </c>
      <c r="I132" s="48">
        <v>50575</v>
      </c>
      <c r="J132" s="48">
        <v>50575</v>
      </c>
      <c r="K132" s="62">
        <v>0</v>
      </c>
      <c r="L132" s="62">
        <v>0</v>
      </c>
      <c r="M132" s="63">
        <f t="shared" si="13"/>
        <v>0</v>
      </c>
      <c r="N132" s="63">
        <f t="shared" si="13"/>
        <v>0</v>
      </c>
    </row>
    <row r="133" spans="1:14" ht="41.4" x14ac:dyDescent="0.3">
      <c r="A133" s="15">
        <v>602</v>
      </c>
      <c r="B133" s="90" t="s">
        <v>191</v>
      </c>
      <c r="C133" s="91">
        <v>502</v>
      </c>
      <c r="D133" s="92" t="s">
        <v>142</v>
      </c>
      <c r="E133" s="93" t="s">
        <v>126</v>
      </c>
      <c r="F133" s="93" t="s">
        <v>127</v>
      </c>
      <c r="G133" s="89" t="s">
        <v>194</v>
      </c>
      <c r="H133" s="48">
        <v>410</v>
      </c>
      <c r="I133" s="48">
        <v>79229</v>
      </c>
      <c r="J133" s="48">
        <v>79229</v>
      </c>
      <c r="K133" s="62">
        <v>0</v>
      </c>
      <c r="L133" s="62">
        <v>0</v>
      </c>
      <c r="M133" s="63">
        <f t="shared" si="13"/>
        <v>0</v>
      </c>
      <c r="N133" s="63">
        <f t="shared" si="13"/>
        <v>0</v>
      </c>
    </row>
    <row r="134" spans="1:14" ht="69" x14ac:dyDescent="0.3">
      <c r="A134" s="15">
        <v>602</v>
      </c>
      <c r="B134" s="90" t="s">
        <v>192</v>
      </c>
      <c r="C134" s="91">
        <v>502</v>
      </c>
      <c r="D134" s="92" t="s">
        <v>142</v>
      </c>
      <c r="E134" s="93" t="s">
        <v>126</v>
      </c>
      <c r="F134" s="93" t="s">
        <v>127</v>
      </c>
      <c r="G134" s="89" t="s">
        <v>193</v>
      </c>
      <c r="H134" s="48">
        <v>410</v>
      </c>
      <c r="I134" s="48">
        <v>200339</v>
      </c>
      <c r="J134" s="48">
        <v>200139</v>
      </c>
      <c r="K134" s="62">
        <v>200339</v>
      </c>
      <c r="L134" s="62">
        <v>200139</v>
      </c>
      <c r="M134" s="63">
        <f t="shared" si="13"/>
        <v>100</v>
      </c>
      <c r="N134" s="63">
        <f t="shared" si="13"/>
        <v>100</v>
      </c>
    </row>
    <row r="135" spans="1:14" ht="41.4" x14ac:dyDescent="0.3">
      <c r="A135" s="11">
        <v>602</v>
      </c>
      <c r="B135" s="24" t="s">
        <v>181</v>
      </c>
      <c r="C135" s="28">
        <v>502</v>
      </c>
      <c r="D135" s="41" t="s">
        <v>141</v>
      </c>
      <c r="E135" s="42" t="s">
        <v>126</v>
      </c>
      <c r="F135" s="42" t="s">
        <v>127</v>
      </c>
      <c r="G135" s="89" t="s">
        <v>128</v>
      </c>
      <c r="H135" s="44"/>
      <c r="I135" s="45">
        <f>I136</f>
        <v>998</v>
      </c>
      <c r="J135" s="45">
        <f>J136</f>
        <v>0</v>
      </c>
      <c r="K135" s="45">
        <f>K136</f>
        <v>998</v>
      </c>
      <c r="L135" s="45">
        <f>L136</f>
        <v>0</v>
      </c>
      <c r="M135" s="63">
        <f t="shared" si="13"/>
        <v>100</v>
      </c>
      <c r="N135" s="63"/>
    </row>
    <row r="136" spans="1:14" x14ac:dyDescent="0.3">
      <c r="A136" s="11">
        <v>602</v>
      </c>
      <c r="B136" s="83" t="s">
        <v>31</v>
      </c>
      <c r="C136" s="28">
        <v>502</v>
      </c>
      <c r="D136" s="41" t="s">
        <v>141</v>
      </c>
      <c r="E136" s="42" t="s">
        <v>126</v>
      </c>
      <c r="F136" s="42" t="s">
        <v>127</v>
      </c>
      <c r="G136" s="43" t="s">
        <v>128</v>
      </c>
      <c r="H136" s="44">
        <v>610</v>
      </c>
      <c r="I136" s="45">
        <v>998</v>
      </c>
      <c r="J136" s="45">
        <v>0</v>
      </c>
      <c r="K136" s="62">
        <v>998</v>
      </c>
      <c r="L136" s="62">
        <v>0</v>
      </c>
      <c r="M136" s="63">
        <f t="shared" si="13"/>
        <v>100</v>
      </c>
      <c r="N136" s="63"/>
    </row>
    <row r="137" spans="1:14" ht="27.6" x14ac:dyDescent="0.3">
      <c r="A137" s="11">
        <v>602</v>
      </c>
      <c r="B137" s="24" t="s">
        <v>23</v>
      </c>
      <c r="C137" s="28">
        <v>502</v>
      </c>
      <c r="D137" s="41" t="s">
        <v>131</v>
      </c>
      <c r="E137" s="42" t="s">
        <v>126</v>
      </c>
      <c r="F137" s="42" t="s">
        <v>127</v>
      </c>
      <c r="G137" s="43" t="s">
        <v>128</v>
      </c>
      <c r="H137" s="44"/>
      <c r="I137" s="45">
        <f>+I139</f>
        <v>1000</v>
      </c>
      <c r="J137" s="45">
        <f>+J139</f>
        <v>0</v>
      </c>
      <c r="K137" s="45">
        <f>+K139</f>
        <v>1000</v>
      </c>
      <c r="L137" s="45">
        <f>+L139</f>
        <v>0</v>
      </c>
      <c r="M137" s="63">
        <f t="shared" si="13"/>
        <v>100</v>
      </c>
      <c r="N137" s="63"/>
    </row>
    <row r="138" spans="1:14" x14ac:dyDescent="0.3">
      <c r="A138" s="11">
        <v>602</v>
      </c>
      <c r="B138" s="24" t="s">
        <v>34</v>
      </c>
      <c r="C138" s="28">
        <v>502</v>
      </c>
      <c r="D138" s="41" t="s">
        <v>131</v>
      </c>
      <c r="E138" s="42" t="s">
        <v>136</v>
      </c>
      <c r="F138" s="42" t="s">
        <v>127</v>
      </c>
      <c r="G138" s="43" t="s">
        <v>128</v>
      </c>
      <c r="H138" s="44"/>
      <c r="I138" s="45">
        <f>I139</f>
        <v>1000</v>
      </c>
      <c r="J138" s="45">
        <f>J139</f>
        <v>0</v>
      </c>
      <c r="K138" s="45">
        <f>K139</f>
        <v>1000</v>
      </c>
      <c r="L138" s="45">
        <f>L139</f>
        <v>0</v>
      </c>
      <c r="M138" s="63">
        <f t="shared" si="13"/>
        <v>100</v>
      </c>
      <c r="N138" s="63"/>
    </row>
    <row r="139" spans="1:14" x14ac:dyDescent="0.3">
      <c r="A139" s="11">
        <v>602</v>
      </c>
      <c r="B139" s="24" t="s">
        <v>35</v>
      </c>
      <c r="C139" s="28">
        <v>502</v>
      </c>
      <c r="D139" s="41" t="s">
        <v>131</v>
      </c>
      <c r="E139" s="42" t="s">
        <v>136</v>
      </c>
      <c r="F139" s="42" t="s">
        <v>127</v>
      </c>
      <c r="G139" s="43" t="s">
        <v>128</v>
      </c>
      <c r="H139" s="44">
        <v>830</v>
      </c>
      <c r="I139" s="45">
        <v>1000</v>
      </c>
      <c r="J139" s="45">
        <v>0</v>
      </c>
      <c r="K139" s="62">
        <v>1000</v>
      </c>
      <c r="L139" s="62">
        <v>0</v>
      </c>
      <c r="M139" s="63">
        <f t="shared" si="13"/>
        <v>100</v>
      </c>
      <c r="N139" s="63"/>
    </row>
    <row r="140" spans="1:14" ht="41.4" x14ac:dyDescent="0.3">
      <c r="A140" s="11">
        <v>602</v>
      </c>
      <c r="B140" s="83" t="s">
        <v>56</v>
      </c>
      <c r="C140" s="28">
        <v>502</v>
      </c>
      <c r="D140" s="41" t="s">
        <v>146</v>
      </c>
      <c r="E140" s="42" t="s">
        <v>126</v>
      </c>
      <c r="F140" s="42" t="s">
        <v>127</v>
      </c>
      <c r="G140" s="43" t="s">
        <v>128</v>
      </c>
      <c r="H140" s="44"/>
      <c r="I140" s="45">
        <f>I141+I143</f>
        <v>291507</v>
      </c>
      <c r="J140" s="45">
        <f t="shared" ref="J140:L140" si="28">J141+J143</f>
        <v>288487</v>
      </c>
      <c r="K140" s="45">
        <f t="shared" si="28"/>
        <v>291501</v>
      </c>
      <c r="L140" s="45">
        <f t="shared" si="28"/>
        <v>288487</v>
      </c>
      <c r="M140" s="63">
        <f t="shared" si="13"/>
        <v>99.997941730387268</v>
      </c>
      <c r="N140" s="63">
        <f>L140/J140*100</f>
        <v>100</v>
      </c>
    </row>
    <row r="141" spans="1:14" ht="41.4" x14ac:dyDescent="0.3">
      <c r="A141" s="11">
        <v>602</v>
      </c>
      <c r="B141" s="83" t="s">
        <v>57</v>
      </c>
      <c r="C141" s="28">
        <v>502</v>
      </c>
      <c r="D141" s="41" t="s">
        <v>146</v>
      </c>
      <c r="E141" s="42" t="s">
        <v>129</v>
      </c>
      <c r="F141" s="42" t="s">
        <v>127</v>
      </c>
      <c r="G141" s="43" t="s">
        <v>128</v>
      </c>
      <c r="H141" s="44"/>
      <c r="I141" s="45">
        <f>I142</f>
        <v>100</v>
      </c>
      <c r="J141" s="45">
        <f t="shared" ref="J141:L141" si="29">J142</f>
        <v>0</v>
      </c>
      <c r="K141" s="45">
        <f t="shared" si="29"/>
        <v>100</v>
      </c>
      <c r="L141" s="45">
        <f t="shared" si="29"/>
        <v>0</v>
      </c>
      <c r="M141" s="63">
        <f t="shared" si="13"/>
        <v>100</v>
      </c>
      <c r="N141" s="63"/>
    </row>
    <row r="142" spans="1:14" ht="41.4" x14ac:dyDescent="0.3">
      <c r="A142" s="11">
        <v>602</v>
      </c>
      <c r="B142" s="24" t="s">
        <v>18</v>
      </c>
      <c r="C142" s="28">
        <v>502</v>
      </c>
      <c r="D142" s="41" t="s">
        <v>146</v>
      </c>
      <c r="E142" s="42" t="s">
        <v>129</v>
      </c>
      <c r="F142" s="42" t="s">
        <v>127</v>
      </c>
      <c r="G142" s="43" t="s">
        <v>128</v>
      </c>
      <c r="H142" s="48">
        <v>240</v>
      </c>
      <c r="I142" s="45">
        <v>100</v>
      </c>
      <c r="J142" s="45">
        <v>0</v>
      </c>
      <c r="K142" s="62">
        <v>100</v>
      </c>
      <c r="L142" s="62">
        <v>0</v>
      </c>
      <c r="M142" s="63">
        <f t="shared" si="13"/>
        <v>100</v>
      </c>
      <c r="N142" s="63"/>
    </row>
    <row r="143" spans="1:14" ht="27.6" x14ac:dyDescent="0.3">
      <c r="A143" s="11">
        <v>602</v>
      </c>
      <c r="B143" s="24" t="s">
        <v>58</v>
      </c>
      <c r="C143" s="28">
        <v>502</v>
      </c>
      <c r="D143" s="41" t="s">
        <v>146</v>
      </c>
      <c r="E143" s="42" t="s">
        <v>137</v>
      </c>
      <c r="F143" s="42" t="s">
        <v>127</v>
      </c>
      <c r="G143" s="43" t="s">
        <v>128</v>
      </c>
      <c r="H143" s="48"/>
      <c r="I143" s="45">
        <f>I144</f>
        <v>291407</v>
      </c>
      <c r="J143" s="45">
        <f>J144</f>
        <v>288487</v>
      </c>
      <c r="K143" s="45">
        <f>K144</f>
        <v>291401</v>
      </c>
      <c r="L143" s="45">
        <f>L144</f>
        <v>288487</v>
      </c>
      <c r="M143" s="63">
        <f t="shared" si="13"/>
        <v>99.997941024065994</v>
      </c>
      <c r="N143" s="63">
        <f>L143/J143*100</f>
        <v>100</v>
      </c>
    </row>
    <row r="144" spans="1:14" ht="55.2" x14ac:dyDescent="0.3">
      <c r="A144" s="11">
        <v>602</v>
      </c>
      <c r="B144" s="24" t="s">
        <v>50</v>
      </c>
      <c r="C144" s="28">
        <v>502</v>
      </c>
      <c r="D144" s="41" t="s">
        <v>146</v>
      </c>
      <c r="E144" s="42" t="s">
        <v>137</v>
      </c>
      <c r="F144" s="42" t="s">
        <v>127</v>
      </c>
      <c r="G144" s="43" t="s">
        <v>128</v>
      </c>
      <c r="H144" s="48">
        <v>810</v>
      </c>
      <c r="I144" s="45">
        <v>291407</v>
      </c>
      <c r="J144" s="45">
        <v>288487</v>
      </c>
      <c r="K144" s="45">
        <v>291401</v>
      </c>
      <c r="L144" s="45">
        <v>288487</v>
      </c>
      <c r="M144" s="63">
        <f t="shared" si="13"/>
        <v>99.997941024065994</v>
      </c>
      <c r="N144" s="63">
        <f>L144/J144*100</f>
        <v>100</v>
      </c>
    </row>
    <row r="145" spans="1:15" x14ac:dyDescent="0.3">
      <c r="A145" s="11">
        <v>602</v>
      </c>
      <c r="B145" s="24" t="s">
        <v>59</v>
      </c>
      <c r="C145" s="28">
        <v>503</v>
      </c>
      <c r="D145" s="41"/>
      <c r="E145" s="42"/>
      <c r="F145" s="42"/>
      <c r="G145" s="43"/>
      <c r="H145" s="48"/>
      <c r="I145" s="45">
        <f>I149+I156+I146</f>
        <v>187963</v>
      </c>
      <c r="J145" s="45">
        <f>J149+J156+J146</f>
        <v>75359</v>
      </c>
      <c r="K145" s="45">
        <f>K149+K156+K146</f>
        <v>182756</v>
      </c>
      <c r="L145" s="45">
        <f>L149+L156+L146</f>
        <v>75359</v>
      </c>
      <c r="M145" s="63">
        <f t="shared" si="13"/>
        <v>97.229773944872136</v>
      </c>
      <c r="N145" s="63">
        <f>L145/J145*100</f>
        <v>100</v>
      </c>
      <c r="O145" s="65"/>
    </row>
    <row r="146" spans="1:15" ht="41.4" x14ac:dyDescent="0.3">
      <c r="A146" s="11">
        <v>602</v>
      </c>
      <c r="B146" s="24" t="s">
        <v>170</v>
      </c>
      <c r="C146" s="28">
        <v>503</v>
      </c>
      <c r="D146" s="41" t="s">
        <v>169</v>
      </c>
      <c r="E146" s="42" t="s">
        <v>126</v>
      </c>
      <c r="F146" s="42" t="s">
        <v>127</v>
      </c>
      <c r="G146" s="89" t="s">
        <v>128</v>
      </c>
      <c r="H146" s="44"/>
      <c r="I146" s="45">
        <f>SUM(I147:I148)</f>
        <v>429</v>
      </c>
      <c r="J146" s="45">
        <f>SUM(J147:J148)</f>
        <v>0</v>
      </c>
      <c r="K146" s="45">
        <f>SUM(K147:K148)</f>
        <v>429</v>
      </c>
      <c r="L146" s="45">
        <f>SUM(L147:L148)</f>
        <v>0</v>
      </c>
      <c r="M146" s="63">
        <f t="shared" si="13"/>
        <v>100</v>
      </c>
      <c r="N146" s="63"/>
    </row>
    <row r="147" spans="1:15" ht="41.4" x14ac:dyDescent="0.3">
      <c r="A147" s="11">
        <v>602</v>
      </c>
      <c r="B147" s="24" t="s">
        <v>18</v>
      </c>
      <c r="C147" s="28">
        <v>503</v>
      </c>
      <c r="D147" s="41" t="s">
        <v>169</v>
      </c>
      <c r="E147" s="42" t="s">
        <v>126</v>
      </c>
      <c r="F147" s="42" t="s">
        <v>127</v>
      </c>
      <c r="G147" s="89" t="s">
        <v>128</v>
      </c>
      <c r="H147" s="44">
        <v>240</v>
      </c>
      <c r="I147" s="45">
        <v>6</v>
      </c>
      <c r="J147" s="45">
        <v>0</v>
      </c>
      <c r="K147" s="62">
        <v>6</v>
      </c>
      <c r="L147" s="62">
        <v>0</v>
      </c>
      <c r="M147" s="63">
        <f t="shared" si="13"/>
        <v>100</v>
      </c>
      <c r="N147" s="63"/>
    </row>
    <row r="148" spans="1:15" x14ac:dyDescent="0.3">
      <c r="A148" s="11">
        <v>602</v>
      </c>
      <c r="B148" s="83" t="s">
        <v>31</v>
      </c>
      <c r="C148" s="28">
        <v>503</v>
      </c>
      <c r="D148" s="41" t="s">
        <v>169</v>
      </c>
      <c r="E148" s="42" t="s">
        <v>126</v>
      </c>
      <c r="F148" s="42" t="s">
        <v>127</v>
      </c>
      <c r="G148" s="89" t="s">
        <v>128</v>
      </c>
      <c r="H148" s="44">
        <v>610</v>
      </c>
      <c r="I148" s="45">
        <v>423</v>
      </c>
      <c r="J148" s="45">
        <v>0</v>
      </c>
      <c r="K148" s="62">
        <v>423</v>
      </c>
      <c r="L148" s="62">
        <v>0</v>
      </c>
      <c r="M148" s="63">
        <f t="shared" ref="M148:N199" si="30">K148/I148*100</f>
        <v>100</v>
      </c>
      <c r="N148" s="63"/>
    </row>
    <row r="149" spans="1:15" ht="41.4" x14ac:dyDescent="0.3">
      <c r="A149" s="11">
        <v>602</v>
      </c>
      <c r="B149" s="24" t="s">
        <v>181</v>
      </c>
      <c r="C149" s="28">
        <v>503</v>
      </c>
      <c r="D149" s="41" t="s">
        <v>141</v>
      </c>
      <c r="E149" s="42" t="s">
        <v>126</v>
      </c>
      <c r="F149" s="42" t="s">
        <v>127</v>
      </c>
      <c r="G149" s="89" t="s">
        <v>128</v>
      </c>
      <c r="H149" s="44"/>
      <c r="I149" s="45">
        <f>SUM(I150:I152)+I153+I154+I155</f>
        <v>108404</v>
      </c>
      <c r="J149" s="45">
        <f>SUM(J150:J152)+J153+J154+J155</f>
        <v>400</v>
      </c>
      <c r="K149" s="45">
        <f>SUM(K150:K152)+K153+K154+K155</f>
        <v>103199</v>
      </c>
      <c r="L149" s="45">
        <f>SUM(L150:L152)+L153+L154+L155</f>
        <v>400</v>
      </c>
      <c r="M149" s="63">
        <f t="shared" si="30"/>
        <v>95.198516659901841</v>
      </c>
      <c r="N149" s="63">
        <f t="shared" si="30"/>
        <v>100</v>
      </c>
    </row>
    <row r="150" spans="1:15" ht="27.6" x14ac:dyDescent="0.3">
      <c r="A150" s="11">
        <v>602</v>
      </c>
      <c r="B150" s="24" t="s">
        <v>38</v>
      </c>
      <c r="C150" s="28">
        <v>503</v>
      </c>
      <c r="D150" s="41" t="s">
        <v>141</v>
      </c>
      <c r="E150" s="42" t="s">
        <v>126</v>
      </c>
      <c r="F150" s="42" t="s">
        <v>127</v>
      </c>
      <c r="G150" s="89" t="s">
        <v>128</v>
      </c>
      <c r="H150" s="44">
        <v>110</v>
      </c>
      <c r="I150" s="45">
        <v>2363</v>
      </c>
      <c r="J150" s="45">
        <v>0</v>
      </c>
      <c r="K150" s="62">
        <v>2363</v>
      </c>
      <c r="L150" s="62">
        <v>0</v>
      </c>
      <c r="M150" s="63">
        <f t="shared" si="30"/>
        <v>100</v>
      </c>
      <c r="N150" s="63"/>
    </row>
    <row r="151" spans="1:15" ht="41.4" x14ac:dyDescent="0.3">
      <c r="A151" s="11">
        <v>602</v>
      </c>
      <c r="B151" s="24" t="s">
        <v>18</v>
      </c>
      <c r="C151" s="28">
        <v>503</v>
      </c>
      <c r="D151" s="41" t="s">
        <v>141</v>
      </c>
      <c r="E151" s="42" t="s">
        <v>126</v>
      </c>
      <c r="F151" s="42" t="s">
        <v>127</v>
      </c>
      <c r="G151" s="43" t="s">
        <v>128</v>
      </c>
      <c r="H151" s="44">
        <v>240</v>
      </c>
      <c r="I151" s="45">
        <v>52196</v>
      </c>
      <c r="J151" s="45">
        <v>400</v>
      </c>
      <c r="K151" s="62">
        <v>47194</v>
      </c>
      <c r="L151" s="62">
        <v>400</v>
      </c>
      <c r="M151" s="63">
        <f t="shared" si="30"/>
        <v>90.4168901831558</v>
      </c>
      <c r="N151" s="63">
        <f t="shared" si="30"/>
        <v>100</v>
      </c>
    </row>
    <row r="152" spans="1:15" x14ac:dyDescent="0.3">
      <c r="A152" s="11">
        <v>602</v>
      </c>
      <c r="B152" s="90" t="s">
        <v>53</v>
      </c>
      <c r="C152" s="28">
        <v>503</v>
      </c>
      <c r="D152" s="41" t="s">
        <v>141</v>
      </c>
      <c r="E152" s="42" t="s">
        <v>126</v>
      </c>
      <c r="F152" s="42" t="s">
        <v>127</v>
      </c>
      <c r="G152" s="43" t="s">
        <v>128</v>
      </c>
      <c r="H152" s="44">
        <v>410</v>
      </c>
      <c r="I152" s="45">
        <v>21</v>
      </c>
      <c r="J152" s="45">
        <v>0</v>
      </c>
      <c r="K152" s="45">
        <v>21</v>
      </c>
      <c r="L152" s="45">
        <v>0</v>
      </c>
      <c r="M152" s="63">
        <f t="shared" si="30"/>
        <v>100</v>
      </c>
      <c r="N152" s="63"/>
    </row>
    <row r="153" spans="1:15" x14ac:dyDescent="0.3">
      <c r="A153" s="11">
        <v>602</v>
      </c>
      <c r="B153" s="83" t="s">
        <v>31</v>
      </c>
      <c r="C153" s="28">
        <v>503</v>
      </c>
      <c r="D153" s="41" t="s">
        <v>141</v>
      </c>
      <c r="E153" s="42" t="s">
        <v>126</v>
      </c>
      <c r="F153" s="42" t="s">
        <v>127</v>
      </c>
      <c r="G153" s="43" t="s">
        <v>128</v>
      </c>
      <c r="H153" s="44">
        <v>610</v>
      </c>
      <c r="I153" s="45">
        <v>50797</v>
      </c>
      <c r="J153" s="45">
        <v>0</v>
      </c>
      <c r="K153" s="62">
        <v>50797</v>
      </c>
      <c r="L153" s="62">
        <v>0</v>
      </c>
      <c r="M153" s="63">
        <f t="shared" si="30"/>
        <v>100</v>
      </c>
      <c r="N153" s="63"/>
    </row>
    <row r="154" spans="1:15" ht="55.2" x14ac:dyDescent="0.3">
      <c r="A154" s="11">
        <v>602</v>
      </c>
      <c r="B154" s="24" t="s">
        <v>50</v>
      </c>
      <c r="C154" s="28">
        <v>503</v>
      </c>
      <c r="D154" s="41" t="s">
        <v>141</v>
      </c>
      <c r="E154" s="42" t="s">
        <v>126</v>
      </c>
      <c r="F154" s="42" t="s">
        <v>127</v>
      </c>
      <c r="G154" s="43" t="s">
        <v>128</v>
      </c>
      <c r="H154" s="44">
        <v>810</v>
      </c>
      <c r="I154" s="45">
        <v>750</v>
      </c>
      <c r="J154" s="45">
        <v>0</v>
      </c>
      <c r="K154" s="62">
        <v>547</v>
      </c>
      <c r="L154" s="62">
        <v>0</v>
      </c>
      <c r="M154" s="63">
        <f t="shared" si="30"/>
        <v>72.933333333333323</v>
      </c>
      <c r="N154" s="63"/>
    </row>
    <row r="155" spans="1:15" x14ac:dyDescent="0.3">
      <c r="A155" s="12">
        <v>602</v>
      </c>
      <c r="B155" s="24" t="s">
        <v>21</v>
      </c>
      <c r="C155" s="68">
        <v>503</v>
      </c>
      <c r="D155" s="69" t="s">
        <v>141</v>
      </c>
      <c r="E155" s="70" t="s">
        <v>126</v>
      </c>
      <c r="F155" s="70" t="s">
        <v>127</v>
      </c>
      <c r="G155" s="71" t="s">
        <v>128</v>
      </c>
      <c r="H155" s="45">
        <v>850</v>
      </c>
      <c r="I155" s="45">
        <v>2277</v>
      </c>
      <c r="J155" s="45">
        <v>0</v>
      </c>
      <c r="K155" s="62">
        <v>2277</v>
      </c>
      <c r="L155" s="62">
        <v>0</v>
      </c>
      <c r="M155" s="63">
        <f t="shared" si="30"/>
        <v>100</v>
      </c>
      <c r="N155" s="63"/>
    </row>
    <row r="156" spans="1:15" ht="55.2" x14ac:dyDescent="0.3">
      <c r="A156" s="11">
        <v>602</v>
      </c>
      <c r="B156" s="24" t="s">
        <v>60</v>
      </c>
      <c r="C156" s="28">
        <v>503</v>
      </c>
      <c r="D156" s="41" t="s">
        <v>147</v>
      </c>
      <c r="E156" s="42" t="s">
        <v>126</v>
      </c>
      <c r="F156" s="42" t="s">
        <v>127</v>
      </c>
      <c r="G156" s="43" t="s">
        <v>128</v>
      </c>
      <c r="H156" s="44"/>
      <c r="I156" s="45">
        <f>I157</f>
        <v>79130</v>
      </c>
      <c r="J156" s="45">
        <f>J157</f>
        <v>74959</v>
      </c>
      <c r="K156" s="45">
        <f>K157</f>
        <v>79128</v>
      </c>
      <c r="L156" s="45">
        <f>L157</f>
        <v>74959</v>
      </c>
      <c r="M156" s="63">
        <f t="shared" si="30"/>
        <v>99.997472513585237</v>
      </c>
      <c r="N156" s="63">
        <f t="shared" si="30"/>
        <v>100</v>
      </c>
    </row>
    <row r="157" spans="1:15" ht="41.4" x14ac:dyDescent="0.3">
      <c r="A157" s="11">
        <v>602</v>
      </c>
      <c r="B157" s="24" t="s">
        <v>18</v>
      </c>
      <c r="C157" s="28">
        <v>503</v>
      </c>
      <c r="D157" s="41" t="s">
        <v>147</v>
      </c>
      <c r="E157" s="42" t="s">
        <v>126</v>
      </c>
      <c r="F157" s="42" t="s">
        <v>127</v>
      </c>
      <c r="G157" s="43" t="s">
        <v>128</v>
      </c>
      <c r="H157" s="44">
        <v>240</v>
      </c>
      <c r="I157" s="45">
        <v>79130</v>
      </c>
      <c r="J157" s="45">
        <v>74959</v>
      </c>
      <c r="K157" s="45">
        <v>79128</v>
      </c>
      <c r="L157" s="45">
        <v>74959</v>
      </c>
      <c r="M157" s="63">
        <f t="shared" si="30"/>
        <v>99.997472513585237</v>
      </c>
      <c r="N157" s="63">
        <f t="shared" si="30"/>
        <v>100</v>
      </c>
    </row>
    <row r="158" spans="1:15" ht="27.6" x14ac:dyDescent="0.3">
      <c r="A158" s="11">
        <v>602</v>
      </c>
      <c r="B158" s="24" t="s">
        <v>61</v>
      </c>
      <c r="C158" s="28">
        <v>505</v>
      </c>
      <c r="D158" s="41"/>
      <c r="E158" s="42"/>
      <c r="F158" s="42"/>
      <c r="G158" s="43"/>
      <c r="H158" s="44"/>
      <c r="I158" s="45">
        <f t="shared" ref="I158:L159" si="31">I159</f>
        <v>171004</v>
      </c>
      <c r="J158" s="45">
        <f t="shared" si="31"/>
        <v>167004</v>
      </c>
      <c r="K158" s="45">
        <f t="shared" si="31"/>
        <v>168006</v>
      </c>
      <c r="L158" s="45">
        <f t="shared" si="31"/>
        <v>167004</v>
      </c>
      <c r="M158" s="63">
        <f t="shared" si="30"/>
        <v>98.246824635681037</v>
      </c>
      <c r="N158" s="63">
        <f t="shared" si="30"/>
        <v>100</v>
      </c>
    </row>
    <row r="159" spans="1:15" ht="55.2" x14ac:dyDescent="0.3">
      <c r="A159" s="11">
        <v>602</v>
      </c>
      <c r="B159" s="24" t="s">
        <v>60</v>
      </c>
      <c r="C159" s="28">
        <v>505</v>
      </c>
      <c r="D159" s="41" t="s">
        <v>147</v>
      </c>
      <c r="E159" s="42" t="s">
        <v>126</v>
      </c>
      <c r="F159" s="42" t="s">
        <v>127</v>
      </c>
      <c r="G159" s="43" t="s">
        <v>128</v>
      </c>
      <c r="H159" s="44"/>
      <c r="I159" s="45">
        <f t="shared" si="31"/>
        <v>171004</v>
      </c>
      <c r="J159" s="45">
        <f t="shared" si="31"/>
        <v>167004</v>
      </c>
      <c r="K159" s="45">
        <f t="shared" si="31"/>
        <v>168006</v>
      </c>
      <c r="L159" s="45">
        <f t="shared" si="31"/>
        <v>167004</v>
      </c>
      <c r="M159" s="63">
        <f t="shared" si="30"/>
        <v>98.246824635681037</v>
      </c>
      <c r="N159" s="63">
        <f t="shared" si="30"/>
        <v>100</v>
      </c>
    </row>
    <row r="160" spans="1:15" ht="41.4" x14ac:dyDescent="0.3">
      <c r="A160" s="11">
        <v>602</v>
      </c>
      <c r="B160" s="24" t="s">
        <v>18</v>
      </c>
      <c r="C160" s="28">
        <v>505</v>
      </c>
      <c r="D160" s="41" t="s">
        <v>147</v>
      </c>
      <c r="E160" s="42" t="s">
        <v>126</v>
      </c>
      <c r="F160" s="42" t="s">
        <v>127</v>
      </c>
      <c r="G160" s="43" t="s">
        <v>128</v>
      </c>
      <c r="H160" s="44">
        <v>240</v>
      </c>
      <c r="I160" s="45">
        <v>171004</v>
      </c>
      <c r="J160" s="45">
        <v>167004</v>
      </c>
      <c r="K160" s="62">
        <v>168006</v>
      </c>
      <c r="L160" s="62">
        <v>167004</v>
      </c>
      <c r="M160" s="63">
        <f t="shared" si="30"/>
        <v>98.246824635681037</v>
      </c>
      <c r="N160" s="63">
        <f t="shared" si="30"/>
        <v>100</v>
      </c>
    </row>
    <row r="161" spans="1:14" ht="33.75" customHeight="1" x14ac:dyDescent="0.3">
      <c r="A161" s="11">
        <v>602</v>
      </c>
      <c r="B161" s="24" t="s">
        <v>62</v>
      </c>
      <c r="C161" s="28">
        <v>602</v>
      </c>
      <c r="D161" s="41"/>
      <c r="E161" s="42"/>
      <c r="F161" s="42"/>
      <c r="G161" s="43"/>
      <c r="H161" s="44"/>
      <c r="I161" s="45">
        <f>I162</f>
        <v>75360</v>
      </c>
      <c r="J161" s="45">
        <f>J162</f>
        <v>74144</v>
      </c>
      <c r="K161" s="45">
        <f>K162</f>
        <v>40417</v>
      </c>
      <c r="L161" s="45">
        <f>L162</f>
        <v>39454</v>
      </c>
      <c r="M161" s="63">
        <f t="shared" si="30"/>
        <v>53.631900212314221</v>
      </c>
      <c r="N161" s="63">
        <f t="shared" si="30"/>
        <v>53.212667242123437</v>
      </c>
    </row>
    <row r="162" spans="1:14" ht="69" x14ac:dyDescent="0.3">
      <c r="A162" s="11">
        <v>602</v>
      </c>
      <c r="B162" s="67" t="s">
        <v>196</v>
      </c>
      <c r="C162" s="28">
        <v>602</v>
      </c>
      <c r="D162" s="41" t="s">
        <v>148</v>
      </c>
      <c r="E162" s="42" t="s">
        <v>126</v>
      </c>
      <c r="F162" s="42" t="s">
        <v>127</v>
      </c>
      <c r="G162" s="43" t="s">
        <v>128</v>
      </c>
      <c r="H162" s="44"/>
      <c r="I162" s="45">
        <f>I163</f>
        <v>75360</v>
      </c>
      <c r="J162" s="45">
        <f t="shared" ref="J162:L162" si="32">J163</f>
        <v>74144</v>
      </c>
      <c r="K162" s="45">
        <f t="shared" si="32"/>
        <v>40417</v>
      </c>
      <c r="L162" s="45">
        <f t="shared" si="32"/>
        <v>39454</v>
      </c>
      <c r="M162" s="63">
        <f t="shared" si="30"/>
        <v>53.631900212314221</v>
      </c>
      <c r="N162" s="63">
        <f t="shared" si="30"/>
        <v>53.212667242123437</v>
      </c>
    </row>
    <row r="163" spans="1:14" x14ac:dyDescent="0.3">
      <c r="A163" s="11">
        <v>602</v>
      </c>
      <c r="B163" s="90" t="s">
        <v>53</v>
      </c>
      <c r="C163" s="28">
        <v>602</v>
      </c>
      <c r="D163" s="41" t="s">
        <v>148</v>
      </c>
      <c r="E163" s="42" t="s">
        <v>126</v>
      </c>
      <c r="F163" s="42" t="s">
        <v>127</v>
      </c>
      <c r="G163" s="43" t="s">
        <v>128</v>
      </c>
      <c r="H163" s="44">
        <v>410</v>
      </c>
      <c r="I163" s="45">
        <v>75360</v>
      </c>
      <c r="J163" s="45">
        <v>74144</v>
      </c>
      <c r="K163" s="62">
        <v>40417</v>
      </c>
      <c r="L163" s="62">
        <v>39454</v>
      </c>
      <c r="M163" s="63">
        <f t="shared" si="30"/>
        <v>53.631900212314221</v>
      </c>
      <c r="N163" s="63">
        <f t="shared" si="30"/>
        <v>53.212667242123437</v>
      </c>
    </row>
    <row r="164" spans="1:14" ht="27.6" x14ac:dyDescent="0.3">
      <c r="A164" s="11">
        <v>602</v>
      </c>
      <c r="B164" s="90" t="s">
        <v>197</v>
      </c>
      <c r="C164" s="28">
        <v>602</v>
      </c>
      <c r="D164" s="41" t="s">
        <v>148</v>
      </c>
      <c r="E164" s="42" t="s">
        <v>126</v>
      </c>
      <c r="F164" s="42" t="s">
        <v>198</v>
      </c>
      <c r="G164" s="43" t="s">
        <v>199</v>
      </c>
      <c r="H164" s="44">
        <v>410</v>
      </c>
      <c r="I164" s="45">
        <v>74667</v>
      </c>
      <c r="J164" s="45">
        <v>74144</v>
      </c>
      <c r="K164" s="62">
        <v>39732</v>
      </c>
      <c r="L164" s="62">
        <v>39454</v>
      </c>
      <c r="M164" s="63">
        <f t="shared" si="30"/>
        <v>53.21226244525694</v>
      </c>
      <c r="N164" s="63">
        <f t="shared" si="30"/>
        <v>53.212667242123437</v>
      </c>
    </row>
    <row r="165" spans="1:14" ht="27.6" x14ac:dyDescent="0.3">
      <c r="A165" s="75">
        <v>602</v>
      </c>
      <c r="B165" s="67" t="s">
        <v>63</v>
      </c>
      <c r="C165" s="91">
        <v>605</v>
      </c>
      <c r="D165" s="92"/>
      <c r="E165" s="93"/>
      <c r="F165" s="93"/>
      <c r="G165" s="89"/>
      <c r="H165" s="48"/>
      <c r="I165" s="45">
        <f>I168+I166</f>
        <v>1024</v>
      </c>
      <c r="J165" s="45">
        <f>J168+J166</f>
        <v>875</v>
      </c>
      <c r="K165" s="45">
        <f>K168+K166</f>
        <v>834</v>
      </c>
      <c r="L165" s="45">
        <f>L168+L166</f>
        <v>685</v>
      </c>
      <c r="M165" s="63">
        <f t="shared" si="30"/>
        <v>81.4453125</v>
      </c>
      <c r="N165" s="63">
        <f t="shared" si="30"/>
        <v>78.285714285714278</v>
      </c>
    </row>
    <row r="166" spans="1:14" ht="41.4" x14ac:dyDescent="0.3">
      <c r="A166" s="15">
        <v>602</v>
      </c>
      <c r="B166" s="67" t="s">
        <v>200</v>
      </c>
      <c r="C166" s="91">
        <v>605</v>
      </c>
      <c r="D166" s="92" t="s">
        <v>149</v>
      </c>
      <c r="E166" s="70" t="s">
        <v>126</v>
      </c>
      <c r="F166" s="70" t="s">
        <v>127</v>
      </c>
      <c r="G166" s="71" t="s">
        <v>128</v>
      </c>
      <c r="H166" s="48"/>
      <c r="I166" s="45">
        <f>I167</f>
        <v>149</v>
      </c>
      <c r="J166" s="45">
        <f>J167</f>
        <v>0</v>
      </c>
      <c r="K166" s="45">
        <f>K167</f>
        <v>149</v>
      </c>
      <c r="L166" s="45">
        <f>L167</f>
        <v>0</v>
      </c>
      <c r="M166" s="63">
        <f t="shared" si="30"/>
        <v>100</v>
      </c>
      <c r="N166" s="63"/>
    </row>
    <row r="167" spans="1:14" ht="41.4" x14ac:dyDescent="0.3">
      <c r="A167" s="15">
        <v>602</v>
      </c>
      <c r="B167" s="24" t="s">
        <v>18</v>
      </c>
      <c r="C167" s="91">
        <v>605</v>
      </c>
      <c r="D167" s="92" t="s">
        <v>149</v>
      </c>
      <c r="E167" s="70" t="s">
        <v>126</v>
      </c>
      <c r="F167" s="70" t="s">
        <v>127</v>
      </c>
      <c r="G167" s="71" t="s">
        <v>128</v>
      </c>
      <c r="H167" s="48">
        <v>240</v>
      </c>
      <c r="I167" s="45">
        <v>149</v>
      </c>
      <c r="J167" s="45">
        <v>0</v>
      </c>
      <c r="K167" s="62">
        <v>149</v>
      </c>
      <c r="L167" s="62">
        <v>0</v>
      </c>
      <c r="M167" s="63">
        <f t="shared" si="30"/>
        <v>100</v>
      </c>
      <c r="N167" s="63"/>
    </row>
    <row r="168" spans="1:14" ht="41.4" x14ac:dyDescent="0.3">
      <c r="A168" s="12">
        <v>602</v>
      </c>
      <c r="B168" s="67" t="s">
        <v>19</v>
      </c>
      <c r="C168" s="68">
        <v>605</v>
      </c>
      <c r="D168" s="69" t="s">
        <v>130</v>
      </c>
      <c r="E168" s="70" t="s">
        <v>126</v>
      </c>
      <c r="F168" s="70" t="s">
        <v>127</v>
      </c>
      <c r="G168" s="71" t="s">
        <v>128</v>
      </c>
      <c r="H168" s="45"/>
      <c r="I168" s="45">
        <f t="shared" ref="I168:L168" si="33">I169</f>
        <v>875</v>
      </c>
      <c r="J168" s="45">
        <f t="shared" si="33"/>
        <v>875</v>
      </c>
      <c r="K168" s="45">
        <f t="shared" si="33"/>
        <v>685</v>
      </c>
      <c r="L168" s="45">
        <f t="shared" si="33"/>
        <v>685</v>
      </c>
      <c r="M168" s="63">
        <f t="shared" si="30"/>
        <v>78.285714285714278</v>
      </c>
      <c r="N168" s="63">
        <f t="shared" si="30"/>
        <v>78.285714285714278</v>
      </c>
    </row>
    <row r="169" spans="1:14" ht="27.6" x14ac:dyDescent="0.3">
      <c r="A169" s="15">
        <v>602</v>
      </c>
      <c r="B169" s="90" t="s">
        <v>64</v>
      </c>
      <c r="C169" s="91">
        <v>605</v>
      </c>
      <c r="D169" s="92" t="s">
        <v>130</v>
      </c>
      <c r="E169" s="93" t="s">
        <v>137</v>
      </c>
      <c r="F169" s="93" t="s">
        <v>127</v>
      </c>
      <c r="G169" s="71" t="s">
        <v>128</v>
      </c>
      <c r="H169" s="48"/>
      <c r="I169" s="48">
        <f>I170+I171</f>
        <v>875</v>
      </c>
      <c r="J169" s="48">
        <f t="shared" ref="J169:L169" si="34">J170+J171</f>
        <v>875</v>
      </c>
      <c r="K169" s="48">
        <f t="shared" si="34"/>
        <v>685</v>
      </c>
      <c r="L169" s="48">
        <f t="shared" si="34"/>
        <v>685</v>
      </c>
      <c r="M169" s="63">
        <f t="shared" si="30"/>
        <v>78.285714285714278</v>
      </c>
      <c r="N169" s="63">
        <f t="shared" si="30"/>
        <v>78.285714285714278</v>
      </c>
    </row>
    <row r="170" spans="1:14" ht="41.4" x14ac:dyDescent="0.3">
      <c r="A170" s="15">
        <v>602</v>
      </c>
      <c r="B170" s="67" t="s">
        <v>16</v>
      </c>
      <c r="C170" s="91">
        <v>605</v>
      </c>
      <c r="D170" s="92" t="s">
        <v>130</v>
      </c>
      <c r="E170" s="93" t="s">
        <v>137</v>
      </c>
      <c r="F170" s="93" t="s">
        <v>127</v>
      </c>
      <c r="G170" s="89" t="s">
        <v>128</v>
      </c>
      <c r="H170" s="48">
        <v>120</v>
      </c>
      <c r="I170" s="48">
        <v>854</v>
      </c>
      <c r="J170" s="48">
        <v>854</v>
      </c>
      <c r="K170" s="62">
        <v>669</v>
      </c>
      <c r="L170" s="62">
        <v>669</v>
      </c>
      <c r="M170" s="63">
        <f t="shared" si="30"/>
        <v>78.337236533957849</v>
      </c>
      <c r="N170" s="63">
        <f t="shared" si="30"/>
        <v>78.337236533957849</v>
      </c>
    </row>
    <row r="171" spans="1:14" ht="41.4" x14ac:dyDescent="0.3">
      <c r="A171" s="15">
        <v>602</v>
      </c>
      <c r="B171" s="24" t="s">
        <v>18</v>
      </c>
      <c r="C171" s="91">
        <v>605</v>
      </c>
      <c r="D171" s="92" t="s">
        <v>130</v>
      </c>
      <c r="E171" s="93" t="s">
        <v>137</v>
      </c>
      <c r="F171" s="93" t="s">
        <v>127</v>
      </c>
      <c r="G171" s="89" t="s">
        <v>128</v>
      </c>
      <c r="H171" s="48">
        <v>240</v>
      </c>
      <c r="I171" s="48">
        <v>21</v>
      </c>
      <c r="J171" s="48">
        <v>21</v>
      </c>
      <c r="K171" s="62">
        <v>16</v>
      </c>
      <c r="L171" s="62">
        <v>16</v>
      </c>
      <c r="M171" s="63">
        <f t="shared" si="30"/>
        <v>76.19047619047619</v>
      </c>
      <c r="N171" s="63">
        <f t="shared" si="30"/>
        <v>76.19047619047619</v>
      </c>
    </row>
    <row r="172" spans="1:14" x14ac:dyDescent="0.3">
      <c r="A172" s="11">
        <v>602</v>
      </c>
      <c r="B172" s="24" t="s">
        <v>65</v>
      </c>
      <c r="C172" s="28">
        <v>702</v>
      </c>
      <c r="D172" s="92"/>
      <c r="E172" s="93"/>
      <c r="F172" s="93"/>
      <c r="G172" s="89"/>
      <c r="H172" s="48"/>
      <c r="I172" s="48">
        <f>I173</f>
        <v>91928</v>
      </c>
      <c r="J172" s="48">
        <f>J173</f>
        <v>0</v>
      </c>
      <c r="K172" s="48">
        <f>K173</f>
        <v>90076</v>
      </c>
      <c r="L172" s="48">
        <f>L173</f>
        <v>0</v>
      </c>
      <c r="M172" s="63">
        <f t="shared" si="30"/>
        <v>97.985379862501091</v>
      </c>
      <c r="N172" s="63"/>
    </row>
    <row r="173" spans="1:14" ht="69" x14ac:dyDescent="0.3">
      <c r="A173" s="11">
        <v>602</v>
      </c>
      <c r="B173" s="67" t="s">
        <v>201</v>
      </c>
      <c r="C173" s="28">
        <v>702</v>
      </c>
      <c r="D173" s="41" t="s">
        <v>202</v>
      </c>
      <c r="E173" s="42" t="s">
        <v>126</v>
      </c>
      <c r="F173" s="42" t="s">
        <v>127</v>
      </c>
      <c r="G173" s="89" t="s">
        <v>128</v>
      </c>
      <c r="H173" s="44"/>
      <c r="I173" s="45">
        <f>SUM(I174,I175,)</f>
        <v>91928</v>
      </c>
      <c r="J173" s="45">
        <f>SUM(J174,J175,)</f>
        <v>0</v>
      </c>
      <c r="K173" s="45">
        <f>SUM(K174,K175,)</f>
        <v>90076</v>
      </c>
      <c r="L173" s="45">
        <f>SUM(L174,L175,)</f>
        <v>0</v>
      </c>
      <c r="M173" s="63">
        <f t="shared" si="30"/>
        <v>97.985379862501091</v>
      </c>
      <c r="N173" s="63"/>
    </row>
    <row r="174" spans="1:14" ht="41.4" x14ac:dyDescent="0.3">
      <c r="A174" s="11">
        <v>602</v>
      </c>
      <c r="B174" s="24" t="s">
        <v>18</v>
      </c>
      <c r="C174" s="28">
        <v>702</v>
      </c>
      <c r="D174" s="41" t="s">
        <v>202</v>
      </c>
      <c r="E174" s="42" t="s">
        <v>126</v>
      </c>
      <c r="F174" s="42" t="s">
        <v>127</v>
      </c>
      <c r="G174" s="43" t="s">
        <v>128</v>
      </c>
      <c r="H174" s="44">
        <v>240</v>
      </c>
      <c r="I174" s="45">
        <v>79676</v>
      </c>
      <c r="J174" s="45">
        <v>0</v>
      </c>
      <c r="K174" s="62">
        <v>77825</v>
      </c>
      <c r="L174" s="62">
        <v>0</v>
      </c>
      <c r="M174" s="63">
        <f t="shared" si="30"/>
        <v>97.6768412068879</v>
      </c>
      <c r="N174" s="63"/>
    </row>
    <row r="175" spans="1:14" x14ac:dyDescent="0.3">
      <c r="A175" s="11">
        <v>602</v>
      </c>
      <c r="B175" s="24" t="s">
        <v>21</v>
      </c>
      <c r="C175" s="28">
        <v>702</v>
      </c>
      <c r="D175" s="41" t="s">
        <v>202</v>
      </c>
      <c r="E175" s="42" t="s">
        <v>126</v>
      </c>
      <c r="F175" s="42" t="s">
        <v>127</v>
      </c>
      <c r="G175" s="43" t="s">
        <v>128</v>
      </c>
      <c r="H175" s="44">
        <v>850</v>
      </c>
      <c r="I175" s="45">
        <v>12252</v>
      </c>
      <c r="J175" s="45">
        <v>0</v>
      </c>
      <c r="K175" s="62">
        <v>12251</v>
      </c>
      <c r="L175" s="62">
        <v>0</v>
      </c>
      <c r="M175" s="63">
        <f t="shared" si="30"/>
        <v>99.991838067254321</v>
      </c>
      <c r="N175" s="63"/>
    </row>
    <row r="176" spans="1:14" ht="41.4" x14ac:dyDescent="0.3">
      <c r="A176" s="11">
        <v>602</v>
      </c>
      <c r="B176" s="24" t="s">
        <v>66</v>
      </c>
      <c r="C176" s="28">
        <v>705</v>
      </c>
      <c r="D176" s="41"/>
      <c r="E176" s="42"/>
      <c r="F176" s="42"/>
      <c r="G176" s="43"/>
      <c r="H176" s="44"/>
      <c r="I176" s="45">
        <f t="shared" ref="I176:L176" si="35">I177</f>
        <v>683</v>
      </c>
      <c r="J176" s="45">
        <f t="shared" si="35"/>
        <v>0</v>
      </c>
      <c r="K176" s="45">
        <f t="shared" si="35"/>
        <v>626</v>
      </c>
      <c r="L176" s="45">
        <f t="shared" si="35"/>
        <v>0</v>
      </c>
      <c r="M176" s="63">
        <f t="shared" si="30"/>
        <v>91.654465592972173</v>
      </c>
      <c r="N176" s="63"/>
    </row>
    <row r="177" spans="1:14" ht="55.2" x14ac:dyDescent="0.3">
      <c r="A177" s="11">
        <v>602</v>
      </c>
      <c r="B177" s="24" t="s">
        <v>177</v>
      </c>
      <c r="C177" s="28">
        <v>705</v>
      </c>
      <c r="D177" s="41" t="s">
        <v>178</v>
      </c>
      <c r="E177" s="42" t="s">
        <v>126</v>
      </c>
      <c r="F177" s="42" t="s">
        <v>127</v>
      </c>
      <c r="G177" s="43" t="s">
        <v>128</v>
      </c>
      <c r="H177" s="44"/>
      <c r="I177" s="45">
        <f>I179+I178</f>
        <v>683</v>
      </c>
      <c r="J177" s="45">
        <f t="shared" ref="J177:L177" si="36">J179+J178</f>
        <v>0</v>
      </c>
      <c r="K177" s="45">
        <f t="shared" si="36"/>
        <v>626</v>
      </c>
      <c r="L177" s="45">
        <f t="shared" si="36"/>
        <v>0</v>
      </c>
      <c r="M177" s="63">
        <f t="shared" si="30"/>
        <v>91.654465592972173</v>
      </c>
      <c r="N177" s="63"/>
    </row>
    <row r="178" spans="1:14" ht="27.6" x14ac:dyDescent="0.3">
      <c r="A178" s="11"/>
      <c r="B178" s="24" t="s">
        <v>38</v>
      </c>
      <c r="C178" s="28">
        <v>705</v>
      </c>
      <c r="D178" s="41" t="s">
        <v>178</v>
      </c>
      <c r="E178" s="42" t="s">
        <v>126</v>
      </c>
      <c r="F178" s="42" t="s">
        <v>127</v>
      </c>
      <c r="G178" s="43" t="s">
        <v>128</v>
      </c>
      <c r="H178" s="44">
        <v>110</v>
      </c>
      <c r="I178" s="45">
        <v>592</v>
      </c>
      <c r="J178" s="45">
        <v>0</v>
      </c>
      <c r="K178" s="45">
        <v>535</v>
      </c>
      <c r="L178" s="45">
        <v>0</v>
      </c>
      <c r="M178" s="63">
        <f t="shared" si="30"/>
        <v>90.371621621621628</v>
      </c>
      <c r="N178" s="63"/>
    </row>
    <row r="179" spans="1:14" x14ac:dyDescent="0.3">
      <c r="A179" s="11">
        <v>602</v>
      </c>
      <c r="B179" s="83" t="s">
        <v>31</v>
      </c>
      <c r="C179" s="28">
        <v>705</v>
      </c>
      <c r="D179" s="41" t="s">
        <v>178</v>
      </c>
      <c r="E179" s="42" t="s">
        <v>126</v>
      </c>
      <c r="F179" s="42" t="s">
        <v>127</v>
      </c>
      <c r="G179" s="43" t="s">
        <v>128</v>
      </c>
      <c r="H179" s="44">
        <v>610</v>
      </c>
      <c r="I179" s="45">
        <v>91</v>
      </c>
      <c r="J179" s="45">
        <v>0</v>
      </c>
      <c r="K179" s="62">
        <v>91</v>
      </c>
      <c r="L179" s="62">
        <v>0</v>
      </c>
      <c r="M179" s="63">
        <f t="shared" si="30"/>
        <v>100</v>
      </c>
      <c r="N179" s="63"/>
    </row>
    <row r="180" spans="1:14" x14ac:dyDescent="0.3">
      <c r="A180" s="11">
        <v>602</v>
      </c>
      <c r="B180" s="24" t="s">
        <v>67</v>
      </c>
      <c r="C180" s="28">
        <v>709</v>
      </c>
      <c r="D180" s="41"/>
      <c r="E180" s="42"/>
      <c r="F180" s="42"/>
      <c r="G180" s="43"/>
      <c r="H180" s="44"/>
      <c r="I180" s="45">
        <f>I181</f>
        <v>36641</v>
      </c>
      <c r="J180" s="45">
        <f>J181</f>
        <v>27818</v>
      </c>
      <c r="K180" s="45">
        <f>K181</f>
        <v>33747</v>
      </c>
      <c r="L180" s="45">
        <f>L181</f>
        <v>25443</v>
      </c>
      <c r="M180" s="63">
        <f t="shared" si="30"/>
        <v>92.101743948036358</v>
      </c>
      <c r="N180" s="63">
        <f t="shared" si="30"/>
        <v>91.462362499101303</v>
      </c>
    </row>
    <row r="181" spans="1:14" ht="69" x14ac:dyDescent="0.3">
      <c r="A181" s="11">
        <v>602</v>
      </c>
      <c r="B181" s="67" t="s">
        <v>201</v>
      </c>
      <c r="C181" s="28">
        <v>709</v>
      </c>
      <c r="D181" s="41" t="s">
        <v>202</v>
      </c>
      <c r="E181" s="42" t="s">
        <v>126</v>
      </c>
      <c r="F181" s="42" t="s">
        <v>127</v>
      </c>
      <c r="G181" s="89" t="s">
        <v>128</v>
      </c>
      <c r="H181" s="44"/>
      <c r="I181" s="45">
        <f>SUM(I182:I182)</f>
        <v>36641</v>
      </c>
      <c r="J181" s="45">
        <f>SUM(J182:J182)</f>
        <v>27818</v>
      </c>
      <c r="K181" s="45">
        <f>SUM(K182:K182)</f>
        <v>33747</v>
      </c>
      <c r="L181" s="45">
        <f>SUM(L182:L182)</f>
        <v>25443</v>
      </c>
      <c r="M181" s="63">
        <f t="shared" si="30"/>
        <v>92.101743948036358</v>
      </c>
      <c r="N181" s="63">
        <f t="shared" si="30"/>
        <v>91.462362499101303</v>
      </c>
    </row>
    <row r="182" spans="1:14" ht="41.4" x14ac:dyDescent="0.3">
      <c r="A182" s="11">
        <v>602</v>
      </c>
      <c r="B182" s="24" t="s">
        <v>18</v>
      </c>
      <c r="C182" s="28">
        <v>709</v>
      </c>
      <c r="D182" s="41" t="s">
        <v>202</v>
      </c>
      <c r="E182" s="42" t="s">
        <v>126</v>
      </c>
      <c r="F182" s="42" t="s">
        <v>127</v>
      </c>
      <c r="G182" s="43" t="s">
        <v>128</v>
      </c>
      <c r="H182" s="44">
        <v>240</v>
      </c>
      <c r="I182" s="45">
        <v>36641</v>
      </c>
      <c r="J182" s="45">
        <v>27818</v>
      </c>
      <c r="K182" s="62">
        <v>33747</v>
      </c>
      <c r="L182" s="62">
        <v>25443</v>
      </c>
      <c r="M182" s="63">
        <f t="shared" si="30"/>
        <v>92.101743948036358</v>
      </c>
      <c r="N182" s="63">
        <f t="shared" si="30"/>
        <v>91.462362499101303</v>
      </c>
    </row>
    <row r="183" spans="1:14" x14ac:dyDescent="0.3">
      <c r="A183" s="11">
        <v>602</v>
      </c>
      <c r="B183" s="24" t="s">
        <v>68</v>
      </c>
      <c r="C183" s="28">
        <v>801</v>
      </c>
      <c r="D183" s="41"/>
      <c r="E183" s="42"/>
      <c r="F183" s="42"/>
      <c r="G183" s="43"/>
      <c r="H183" s="44"/>
      <c r="I183" s="48">
        <f t="shared" ref="I183:L184" si="37">I184</f>
        <v>86961</v>
      </c>
      <c r="J183" s="48">
        <f t="shared" si="37"/>
        <v>82454</v>
      </c>
      <c r="K183" s="48">
        <f t="shared" si="37"/>
        <v>54848</v>
      </c>
      <c r="L183" s="48">
        <f t="shared" si="37"/>
        <v>51947</v>
      </c>
      <c r="M183" s="63">
        <f t="shared" si="30"/>
        <v>63.071951794482587</v>
      </c>
      <c r="N183" s="63">
        <f t="shared" si="30"/>
        <v>63.001188541489803</v>
      </c>
    </row>
    <row r="184" spans="1:14" ht="41.4" x14ac:dyDescent="0.3">
      <c r="A184" s="11">
        <v>602</v>
      </c>
      <c r="B184" s="24" t="s">
        <v>203</v>
      </c>
      <c r="C184" s="28">
        <v>801</v>
      </c>
      <c r="D184" s="41" t="s">
        <v>150</v>
      </c>
      <c r="E184" s="93" t="s">
        <v>126</v>
      </c>
      <c r="F184" s="93" t="s">
        <v>127</v>
      </c>
      <c r="G184" s="43" t="s">
        <v>128</v>
      </c>
      <c r="H184" s="44"/>
      <c r="I184" s="48">
        <f t="shared" si="37"/>
        <v>86961</v>
      </c>
      <c r="J184" s="48">
        <f t="shared" si="37"/>
        <v>82454</v>
      </c>
      <c r="K184" s="48">
        <f t="shared" si="37"/>
        <v>54848</v>
      </c>
      <c r="L184" s="48">
        <f t="shared" si="37"/>
        <v>51947</v>
      </c>
      <c r="M184" s="63">
        <f t="shared" si="30"/>
        <v>63.071951794482587</v>
      </c>
      <c r="N184" s="63">
        <f t="shared" si="30"/>
        <v>63.001188541489803</v>
      </c>
    </row>
    <row r="185" spans="1:14" ht="41.4" x14ac:dyDescent="0.3">
      <c r="A185" s="11">
        <v>602</v>
      </c>
      <c r="B185" s="24" t="s">
        <v>18</v>
      </c>
      <c r="C185" s="28">
        <v>801</v>
      </c>
      <c r="D185" s="41" t="s">
        <v>150</v>
      </c>
      <c r="E185" s="93" t="s">
        <v>126</v>
      </c>
      <c r="F185" s="93" t="s">
        <v>127</v>
      </c>
      <c r="G185" s="43" t="s">
        <v>128</v>
      </c>
      <c r="H185" s="44">
        <v>240</v>
      </c>
      <c r="I185" s="48">
        <v>86961</v>
      </c>
      <c r="J185" s="48">
        <v>82454</v>
      </c>
      <c r="K185" s="62">
        <v>54848</v>
      </c>
      <c r="L185" s="62">
        <v>51947</v>
      </c>
      <c r="M185" s="63">
        <f t="shared" si="30"/>
        <v>63.071951794482587</v>
      </c>
      <c r="N185" s="63">
        <f t="shared" si="30"/>
        <v>63.001188541489803</v>
      </c>
    </row>
    <row r="186" spans="1:14" ht="27.6" x14ac:dyDescent="0.3">
      <c r="A186" s="11">
        <v>602</v>
      </c>
      <c r="B186" s="24" t="s">
        <v>69</v>
      </c>
      <c r="C186" s="28">
        <v>907</v>
      </c>
      <c r="D186" s="41"/>
      <c r="E186" s="42"/>
      <c r="F186" s="42"/>
      <c r="G186" s="43"/>
      <c r="H186" s="44"/>
      <c r="I186" s="45">
        <f t="shared" ref="I186:L186" si="38">I187</f>
        <v>1982</v>
      </c>
      <c r="J186" s="45">
        <f t="shared" si="38"/>
        <v>0</v>
      </c>
      <c r="K186" s="45">
        <f t="shared" si="38"/>
        <v>1915</v>
      </c>
      <c r="L186" s="45">
        <f t="shared" si="38"/>
        <v>0</v>
      </c>
      <c r="M186" s="63">
        <f t="shared" si="30"/>
        <v>96.619576185671036</v>
      </c>
      <c r="N186" s="63"/>
    </row>
    <row r="187" spans="1:14" ht="55.2" x14ac:dyDescent="0.3">
      <c r="A187" s="11">
        <v>602</v>
      </c>
      <c r="B187" s="24" t="s">
        <v>204</v>
      </c>
      <c r="C187" s="28">
        <v>907</v>
      </c>
      <c r="D187" s="41" t="s">
        <v>178</v>
      </c>
      <c r="E187" s="42" t="s">
        <v>126</v>
      </c>
      <c r="F187" s="42" t="s">
        <v>127</v>
      </c>
      <c r="G187" s="43" t="s">
        <v>128</v>
      </c>
      <c r="H187" s="44"/>
      <c r="I187" s="45">
        <f>I190+I188+I189</f>
        <v>1982</v>
      </c>
      <c r="J187" s="45">
        <f t="shared" ref="J187:L187" si="39">J190+J188+J189</f>
        <v>0</v>
      </c>
      <c r="K187" s="45">
        <f t="shared" si="39"/>
        <v>1915</v>
      </c>
      <c r="L187" s="45">
        <f t="shared" si="39"/>
        <v>0</v>
      </c>
      <c r="M187" s="63">
        <f t="shared" si="30"/>
        <v>96.619576185671036</v>
      </c>
      <c r="N187" s="63"/>
    </row>
    <row r="188" spans="1:14" ht="27.6" x14ac:dyDescent="0.3">
      <c r="A188" s="11">
        <v>602</v>
      </c>
      <c r="B188" s="24" t="s">
        <v>38</v>
      </c>
      <c r="C188" s="28">
        <v>907</v>
      </c>
      <c r="D188" s="41" t="s">
        <v>178</v>
      </c>
      <c r="E188" s="42" t="s">
        <v>126</v>
      </c>
      <c r="F188" s="42" t="s">
        <v>127</v>
      </c>
      <c r="G188" s="43" t="s">
        <v>128</v>
      </c>
      <c r="H188" s="44">
        <v>110</v>
      </c>
      <c r="I188" s="45">
        <v>1458</v>
      </c>
      <c r="J188" s="45">
        <v>0</v>
      </c>
      <c r="K188" s="45">
        <v>1431</v>
      </c>
      <c r="L188" s="45"/>
      <c r="M188" s="63">
        <f t="shared" si="30"/>
        <v>98.148148148148152</v>
      </c>
      <c r="N188" s="63"/>
    </row>
    <row r="189" spans="1:14" ht="41.4" x14ac:dyDescent="0.3">
      <c r="A189" s="11">
        <v>602</v>
      </c>
      <c r="B189" s="24" t="s">
        <v>18</v>
      </c>
      <c r="C189" s="28">
        <v>907</v>
      </c>
      <c r="D189" s="41" t="s">
        <v>178</v>
      </c>
      <c r="E189" s="42" t="s">
        <v>126</v>
      </c>
      <c r="F189" s="42" t="s">
        <v>127</v>
      </c>
      <c r="G189" s="43" t="s">
        <v>128</v>
      </c>
      <c r="H189" s="44">
        <v>240</v>
      </c>
      <c r="I189" s="45">
        <v>160</v>
      </c>
      <c r="J189" s="45">
        <v>0</v>
      </c>
      <c r="K189" s="45">
        <v>120</v>
      </c>
      <c r="L189" s="45">
        <v>0</v>
      </c>
      <c r="M189" s="63">
        <f t="shared" si="30"/>
        <v>75</v>
      </c>
      <c r="N189" s="63"/>
    </row>
    <row r="190" spans="1:14" x14ac:dyDescent="0.3">
      <c r="A190" s="11">
        <v>602</v>
      </c>
      <c r="B190" s="83" t="s">
        <v>31</v>
      </c>
      <c r="C190" s="28">
        <v>907</v>
      </c>
      <c r="D190" s="41" t="s">
        <v>178</v>
      </c>
      <c r="E190" s="42" t="s">
        <v>126</v>
      </c>
      <c r="F190" s="42" t="s">
        <v>127</v>
      </c>
      <c r="G190" s="43" t="s">
        <v>128</v>
      </c>
      <c r="H190" s="44">
        <v>610</v>
      </c>
      <c r="I190" s="45">
        <v>364</v>
      </c>
      <c r="J190" s="45">
        <v>0</v>
      </c>
      <c r="K190" s="62">
        <v>364</v>
      </c>
      <c r="L190" s="62">
        <v>0</v>
      </c>
      <c r="M190" s="63">
        <f t="shared" si="30"/>
        <v>100</v>
      </c>
      <c r="N190" s="63"/>
    </row>
    <row r="191" spans="1:14" ht="27.6" x14ac:dyDescent="0.3">
      <c r="A191" s="11">
        <v>602</v>
      </c>
      <c r="B191" s="94" t="s">
        <v>72</v>
      </c>
      <c r="C191" s="28">
        <v>1006</v>
      </c>
      <c r="D191" s="41"/>
      <c r="E191" s="42"/>
      <c r="F191" s="42"/>
      <c r="G191" s="43"/>
      <c r="H191" s="44"/>
      <c r="I191" s="45">
        <f>I192+I194</f>
        <v>1344</v>
      </c>
      <c r="J191" s="45">
        <f t="shared" ref="J191:L191" si="40">J192+J194</f>
        <v>684</v>
      </c>
      <c r="K191" s="45">
        <f t="shared" si="40"/>
        <v>1344</v>
      </c>
      <c r="L191" s="45">
        <f t="shared" si="40"/>
        <v>684</v>
      </c>
      <c r="M191" s="63">
        <f t="shared" si="30"/>
        <v>100</v>
      </c>
      <c r="N191" s="63">
        <f t="shared" si="30"/>
        <v>100</v>
      </c>
    </row>
    <row r="192" spans="1:14" ht="55.2" x14ac:dyDescent="0.3">
      <c r="A192" s="11">
        <v>602</v>
      </c>
      <c r="B192" s="94" t="s">
        <v>205</v>
      </c>
      <c r="C192" s="28">
        <v>1006</v>
      </c>
      <c r="D192" s="41" t="s">
        <v>206</v>
      </c>
      <c r="E192" s="42" t="s">
        <v>126</v>
      </c>
      <c r="F192" s="42" t="s">
        <v>127</v>
      </c>
      <c r="G192" s="43" t="s">
        <v>128</v>
      </c>
      <c r="H192" s="44"/>
      <c r="I192" s="45">
        <f>I193</f>
        <v>1062</v>
      </c>
      <c r="J192" s="45">
        <f t="shared" ref="J192:L192" si="41">J193</f>
        <v>684</v>
      </c>
      <c r="K192" s="45">
        <f t="shared" si="41"/>
        <v>1062</v>
      </c>
      <c r="L192" s="45">
        <f t="shared" si="41"/>
        <v>684</v>
      </c>
      <c r="M192" s="63">
        <f t="shared" si="30"/>
        <v>100</v>
      </c>
      <c r="N192" s="63">
        <f t="shared" si="30"/>
        <v>100</v>
      </c>
    </row>
    <row r="193" spans="1:14" ht="75.75" customHeight="1" x14ac:dyDescent="0.3">
      <c r="A193" s="11">
        <v>602</v>
      </c>
      <c r="B193" s="67" t="s">
        <v>43</v>
      </c>
      <c r="C193" s="28">
        <v>1006</v>
      </c>
      <c r="D193" s="41" t="s">
        <v>206</v>
      </c>
      <c r="E193" s="42" t="s">
        <v>126</v>
      </c>
      <c r="F193" s="42" t="s">
        <v>127</v>
      </c>
      <c r="G193" s="43" t="s">
        <v>128</v>
      </c>
      <c r="H193" s="44">
        <v>630</v>
      </c>
      <c r="I193" s="45">
        <v>1062</v>
      </c>
      <c r="J193" s="45">
        <v>684</v>
      </c>
      <c r="K193" s="62">
        <v>1062</v>
      </c>
      <c r="L193" s="62">
        <v>684</v>
      </c>
      <c r="M193" s="63">
        <f t="shared" si="30"/>
        <v>100</v>
      </c>
      <c r="N193" s="63">
        <f t="shared" si="30"/>
        <v>100</v>
      </c>
    </row>
    <row r="194" spans="1:14" ht="41.4" x14ac:dyDescent="0.3">
      <c r="A194" s="12">
        <v>602</v>
      </c>
      <c r="B194" s="67" t="s">
        <v>74</v>
      </c>
      <c r="C194" s="68">
        <v>1006</v>
      </c>
      <c r="D194" s="69" t="s">
        <v>152</v>
      </c>
      <c r="E194" s="70" t="s">
        <v>144</v>
      </c>
      <c r="F194" s="70" t="s">
        <v>127</v>
      </c>
      <c r="G194" s="71" t="s">
        <v>128</v>
      </c>
      <c r="H194" s="45"/>
      <c r="I194" s="45">
        <f>I195+I197</f>
        <v>282</v>
      </c>
      <c r="J194" s="45">
        <f>J195+J197</f>
        <v>0</v>
      </c>
      <c r="K194" s="45">
        <f>K195+K197</f>
        <v>282</v>
      </c>
      <c r="L194" s="45">
        <f>L195+L197</f>
        <v>0</v>
      </c>
      <c r="M194" s="63">
        <f t="shared" si="30"/>
        <v>100</v>
      </c>
      <c r="N194" s="63"/>
    </row>
    <row r="195" spans="1:14" ht="55.2" x14ac:dyDescent="0.3">
      <c r="A195" s="12">
        <v>602</v>
      </c>
      <c r="B195" s="67" t="s">
        <v>75</v>
      </c>
      <c r="C195" s="68">
        <v>1006</v>
      </c>
      <c r="D195" s="69" t="s">
        <v>152</v>
      </c>
      <c r="E195" s="70" t="s">
        <v>129</v>
      </c>
      <c r="F195" s="70" t="s">
        <v>127</v>
      </c>
      <c r="G195" s="71" t="s">
        <v>128</v>
      </c>
      <c r="H195" s="45"/>
      <c r="I195" s="45">
        <f>I196</f>
        <v>141</v>
      </c>
      <c r="J195" s="45">
        <f>J196</f>
        <v>0</v>
      </c>
      <c r="K195" s="45">
        <f>K196</f>
        <v>141</v>
      </c>
      <c r="L195" s="45">
        <f>L196</f>
        <v>0</v>
      </c>
      <c r="M195" s="63">
        <f t="shared" si="30"/>
        <v>100</v>
      </c>
      <c r="N195" s="63"/>
    </row>
    <row r="196" spans="1:14" x14ac:dyDescent="0.3">
      <c r="A196" s="12">
        <v>602</v>
      </c>
      <c r="B196" s="24" t="s">
        <v>76</v>
      </c>
      <c r="C196" s="68">
        <v>1006</v>
      </c>
      <c r="D196" s="69" t="s">
        <v>152</v>
      </c>
      <c r="E196" s="70" t="s">
        <v>129</v>
      </c>
      <c r="F196" s="70" t="s">
        <v>127</v>
      </c>
      <c r="G196" s="71" t="s">
        <v>128</v>
      </c>
      <c r="H196" s="45">
        <v>350</v>
      </c>
      <c r="I196" s="45">
        <v>141</v>
      </c>
      <c r="J196" s="45">
        <v>0</v>
      </c>
      <c r="K196" s="62">
        <v>141</v>
      </c>
      <c r="L196" s="62">
        <v>0</v>
      </c>
      <c r="M196" s="63">
        <f t="shared" si="30"/>
        <v>100</v>
      </c>
      <c r="N196" s="63"/>
    </row>
    <row r="197" spans="1:14" ht="41.4" x14ac:dyDescent="0.3">
      <c r="A197" s="12">
        <v>602</v>
      </c>
      <c r="B197" s="24" t="s">
        <v>77</v>
      </c>
      <c r="C197" s="68">
        <v>1006</v>
      </c>
      <c r="D197" s="69" t="s">
        <v>152</v>
      </c>
      <c r="E197" s="70" t="s">
        <v>135</v>
      </c>
      <c r="F197" s="70" t="s">
        <v>127</v>
      </c>
      <c r="G197" s="71" t="s">
        <v>128</v>
      </c>
      <c r="H197" s="45"/>
      <c r="I197" s="45">
        <f>I198</f>
        <v>141</v>
      </c>
      <c r="J197" s="45">
        <f>J198</f>
        <v>0</v>
      </c>
      <c r="K197" s="45">
        <f t="shared" ref="K197:L197" si="42">K198</f>
        <v>141</v>
      </c>
      <c r="L197" s="45">
        <f t="shared" si="42"/>
        <v>0</v>
      </c>
      <c r="M197" s="63">
        <f t="shared" si="30"/>
        <v>100</v>
      </c>
      <c r="N197" s="63"/>
    </row>
    <row r="198" spans="1:14" x14ac:dyDescent="0.3">
      <c r="A198" s="12">
        <v>602</v>
      </c>
      <c r="B198" s="24" t="s">
        <v>76</v>
      </c>
      <c r="C198" s="68">
        <v>1006</v>
      </c>
      <c r="D198" s="69" t="s">
        <v>152</v>
      </c>
      <c r="E198" s="70" t="s">
        <v>135</v>
      </c>
      <c r="F198" s="70" t="s">
        <v>127</v>
      </c>
      <c r="G198" s="71" t="s">
        <v>128</v>
      </c>
      <c r="H198" s="45">
        <v>350</v>
      </c>
      <c r="I198" s="45">
        <v>141</v>
      </c>
      <c r="J198" s="45">
        <v>0</v>
      </c>
      <c r="K198" s="62">
        <v>141</v>
      </c>
      <c r="L198" s="62">
        <v>0</v>
      </c>
      <c r="M198" s="63">
        <f t="shared" si="30"/>
        <v>100</v>
      </c>
      <c r="N198" s="63"/>
    </row>
    <row r="199" spans="1:14" x14ac:dyDescent="0.3">
      <c r="A199" s="11">
        <v>602</v>
      </c>
      <c r="B199" s="90" t="s">
        <v>79</v>
      </c>
      <c r="C199" s="28">
        <v>1202</v>
      </c>
      <c r="D199" s="95"/>
      <c r="E199" s="96"/>
      <c r="F199" s="96"/>
      <c r="G199" s="43"/>
      <c r="H199" s="44"/>
      <c r="I199" s="48">
        <f t="shared" ref="I199:L201" si="43">I200</f>
        <v>4044</v>
      </c>
      <c r="J199" s="48">
        <f t="shared" si="43"/>
        <v>0</v>
      </c>
      <c r="K199" s="48">
        <f t="shared" si="43"/>
        <v>4044</v>
      </c>
      <c r="L199" s="48">
        <f t="shared" si="43"/>
        <v>0</v>
      </c>
      <c r="M199" s="63">
        <f t="shared" si="30"/>
        <v>100</v>
      </c>
      <c r="N199" s="63"/>
    </row>
    <row r="200" spans="1:14" ht="50.25" customHeight="1" x14ac:dyDescent="0.3">
      <c r="A200" s="11">
        <v>602</v>
      </c>
      <c r="B200" s="24" t="s">
        <v>171</v>
      </c>
      <c r="C200" s="28">
        <v>1202</v>
      </c>
      <c r="D200" s="41" t="s">
        <v>173</v>
      </c>
      <c r="E200" s="84" t="s">
        <v>126</v>
      </c>
      <c r="F200" s="84" t="s">
        <v>127</v>
      </c>
      <c r="G200" s="71" t="s">
        <v>128</v>
      </c>
      <c r="H200" s="44"/>
      <c r="I200" s="45">
        <f t="shared" si="43"/>
        <v>4044</v>
      </c>
      <c r="J200" s="45">
        <f t="shared" si="43"/>
        <v>0</v>
      </c>
      <c r="K200" s="45">
        <f t="shared" si="43"/>
        <v>4044</v>
      </c>
      <c r="L200" s="45">
        <f t="shared" si="43"/>
        <v>0</v>
      </c>
      <c r="M200" s="63">
        <f t="shared" ref="M200:N257" si="44">K200/I200*100</f>
        <v>100</v>
      </c>
      <c r="N200" s="63"/>
    </row>
    <row r="201" spans="1:14" ht="55.2" x14ac:dyDescent="0.3">
      <c r="A201" s="11">
        <v>602</v>
      </c>
      <c r="B201" s="67" t="s">
        <v>207</v>
      </c>
      <c r="C201" s="28">
        <v>1202</v>
      </c>
      <c r="D201" s="41" t="s">
        <v>173</v>
      </c>
      <c r="E201" s="42" t="s">
        <v>136</v>
      </c>
      <c r="F201" s="42" t="s">
        <v>127</v>
      </c>
      <c r="G201" s="43" t="s">
        <v>128</v>
      </c>
      <c r="H201" s="44"/>
      <c r="I201" s="45">
        <f t="shared" si="43"/>
        <v>4044</v>
      </c>
      <c r="J201" s="45">
        <f t="shared" si="43"/>
        <v>0</v>
      </c>
      <c r="K201" s="45">
        <f t="shared" si="43"/>
        <v>4044</v>
      </c>
      <c r="L201" s="45">
        <f t="shared" si="43"/>
        <v>0</v>
      </c>
      <c r="M201" s="63">
        <f t="shared" si="44"/>
        <v>100</v>
      </c>
      <c r="N201" s="63"/>
    </row>
    <row r="202" spans="1:14" x14ac:dyDescent="0.3">
      <c r="A202" s="11">
        <v>602</v>
      </c>
      <c r="B202" s="24" t="s">
        <v>25</v>
      </c>
      <c r="C202" s="28">
        <v>1202</v>
      </c>
      <c r="D202" s="41" t="s">
        <v>173</v>
      </c>
      <c r="E202" s="42" t="s">
        <v>136</v>
      </c>
      <c r="F202" s="42" t="s">
        <v>127</v>
      </c>
      <c r="G202" s="43" t="s">
        <v>128</v>
      </c>
      <c r="H202" s="44">
        <v>620</v>
      </c>
      <c r="I202" s="45">
        <v>4044</v>
      </c>
      <c r="J202" s="45">
        <v>0</v>
      </c>
      <c r="K202" s="62">
        <v>4044</v>
      </c>
      <c r="L202" s="62">
        <v>0</v>
      </c>
      <c r="M202" s="63">
        <f t="shared" si="44"/>
        <v>100</v>
      </c>
      <c r="N202" s="63"/>
    </row>
    <row r="203" spans="1:14" ht="27.6" x14ac:dyDescent="0.3">
      <c r="A203" s="11">
        <v>602</v>
      </c>
      <c r="B203" s="24" t="s">
        <v>80</v>
      </c>
      <c r="C203" s="28">
        <v>1204</v>
      </c>
      <c r="D203" s="41"/>
      <c r="E203" s="42"/>
      <c r="F203" s="42"/>
      <c r="G203" s="43"/>
      <c r="H203" s="44"/>
      <c r="I203" s="45">
        <f t="shared" ref="I203:L205" si="45">I204</f>
        <v>300</v>
      </c>
      <c r="J203" s="45">
        <f t="shared" si="45"/>
        <v>0</v>
      </c>
      <c r="K203" s="45">
        <f t="shared" si="45"/>
        <v>300</v>
      </c>
      <c r="L203" s="45">
        <f t="shared" si="45"/>
        <v>0</v>
      </c>
      <c r="M203" s="63">
        <f t="shared" si="44"/>
        <v>100</v>
      </c>
      <c r="N203" s="63"/>
    </row>
    <row r="204" spans="1:14" ht="27.6" x14ac:dyDescent="0.3">
      <c r="A204" s="11">
        <v>602</v>
      </c>
      <c r="B204" s="24" t="s">
        <v>23</v>
      </c>
      <c r="C204" s="28">
        <v>1204</v>
      </c>
      <c r="D204" s="41" t="s">
        <v>131</v>
      </c>
      <c r="E204" s="42" t="s">
        <v>126</v>
      </c>
      <c r="F204" s="42" t="s">
        <v>127</v>
      </c>
      <c r="G204" s="43" t="s">
        <v>128</v>
      </c>
      <c r="H204" s="44"/>
      <c r="I204" s="45">
        <f t="shared" si="45"/>
        <v>300</v>
      </c>
      <c r="J204" s="45">
        <f t="shared" si="45"/>
        <v>0</v>
      </c>
      <c r="K204" s="45">
        <f t="shared" si="45"/>
        <v>300</v>
      </c>
      <c r="L204" s="45">
        <f t="shared" si="45"/>
        <v>0</v>
      </c>
      <c r="M204" s="63">
        <f t="shared" si="44"/>
        <v>100</v>
      </c>
      <c r="N204" s="63"/>
    </row>
    <row r="205" spans="1:14" ht="41.4" x14ac:dyDescent="0.3">
      <c r="A205" s="11">
        <v>602</v>
      </c>
      <c r="B205" s="24" t="s">
        <v>81</v>
      </c>
      <c r="C205" s="28">
        <v>1204</v>
      </c>
      <c r="D205" s="41" t="s">
        <v>131</v>
      </c>
      <c r="E205" s="42" t="s">
        <v>129</v>
      </c>
      <c r="F205" s="42" t="s">
        <v>127</v>
      </c>
      <c r="G205" s="43" t="s">
        <v>128</v>
      </c>
      <c r="H205" s="44"/>
      <c r="I205" s="45">
        <f t="shared" si="45"/>
        <v>300</v>
      </c>
      <c r="J205" s="45">
        <f t="shared" si="45"/>
        <v>0</v>
      </c>
      <c r="K205" s="45">
        <f t="shared" si="45"/>
        <v>300</v>
      </c>
      <c r="L205" s="45">
        <f t="shared" si="45"/>
        <v>0</v>
      </c>
      <c r="M205" s="63">
        <f t="shared" si="44"/>
        <v>100</v>
      </c>
      <c r="N205" s="63"/>
    </row>
    <row r="206" spans="1:14" ht="41.4" x14ac:dyDescent="0.3">
      <c r="A206" s="11">
        <v>602</v>
      </c>
      <c r="B206" s="24" t="s">
        <v>18</v>
      </c>
      <c r="C206" s="28">
        <v>1204</v>
      </c>
      <c r="D206" s="41" t="s">
        <v>131</v>
      </c>
      <c r="E206" s="42" t="s">
        <v>129</v>
      </c>
      <c r="F206" s="42" t="s">
        <v>127</v>
      </c>
      <c r="G206" s="43" t="s">
        <v>128</v>
      </c>
      <c r="H206" s="44">
        <v>240</v>
      </c>
      <c r="I206" s="45">
        <v>300</v>
      </c>
      <c r="J206" s="45">
        <v>0</v>
      </c>
      <c r="K206" s="62">
        <v>300</v>
      </c>
      <c r="L206" s="62">
        <v>0</v>
      </c>
      <c r="M206" s="63">
        <f t="shared" si="44"/>
        <v>100</v>
      </c>
      <c r="N206" s="63"/>
    </row>
    <row r="207" spans="1:14" ht="27.6" x14ac:dyDescent="0.3">
      <c r="A207" s="15">
        <v>602</v>
      </c>
      <c r="B207" s="24" t="s">
        <v>82</v>
      </c>
      <c r="C207" s="91">
        <v>1301</v>
      </c>
      <c r="D207" s="41"/>
      <c r="E207" s="42"/>
      <c r="F207" s="42"/>
      <c r="G207" s="43"/>
      <c r="H207" s="44"/>
      <c r="I207" s="45">
        <f t="shared" ref="I207:L209" si="46">I208</f>
        <v>4066</v>
      </c>
      <c r="J207" s="45">
        <f t="shared" si="46"/>
        <v>0</v>
      </c>
      <c r="K207" s="45">
        <f t="shared" si="46"/>
        <v>4014</v>
      </c>
      <c r="L207" s="45">
        <f t="shared" si="46"/>
        <v>0</v>
      </c>
      <c r="M207" s="63">
        <f t="shared" si="44"/>
        <v>98.721101819970485</v>
      </c>
      <c r="N207" s="63"/>
    </row>
    <row r="208" spans="1:14" ht="27.6" x14ac:dyDescent="0.3">
      <c r="A208" s="15">
        <v>602</v>
      </c>
      <c r="B208" s="87" t="s">
        <v>83</v>
      </c>
      <c r="C208" s="91">
        <v>1301</v>
      </c>
      <c r="D208" s="92" t="s">
        <v>153</v>
      </c>
      <c r="E208" s="93" t="s">
        <v>126</v>
      </c>
      <c r="F208" s="93" t="s">
        <v>127</v>
      </c>
      <c r="G208" s="43" t="s">
        <v>128</v>
      </c>
      <c r="H208" s="48"/>
      <c r="I208" s="48">
        <f>I209</f>
        <v>4066</v>
      </c>
      <c r="J208" s="48">
        <f t="shared" si="46"/>
        <v>0</v>
      </c>
      <c r="K208" s="48">
        <f t="shared" si="46"/>
        <v>4014</v>
      </c>
      <c r="L208" s="48">
        <f t="shared" si="46"/>
        <v>0</v>
      </c>
      <c r="M208" s="74">
        <f t="shared" si="44"/>
        <v>98.721101819970485</v>
      </c>
      <c r="N208" s="74"/>
    </row>
    <row r="209" spans="1:14" x14ac:dyDescent="0.3">
      <c r="A209" s="15">
        <v>602</v>
      </c>
      <c r="B209" s="87" t="s">
        <v>84</v>
      </c>
      <c r="C209" s="91">
        <v>1301</v>
      </c>
      <c r="D209" s="92" t="s">
        <v>153</v>
      </c>
      <c r="E209" s="93" t="s">
        <v>129</v>
      </c>
      <c r="F209" s="93" t="s">
        <v>127</v>
      </c>
      <c r="G209" s="89" t="s">
        <v>128</v>
      </c>
      <c r="H209" s="48"/>
      <c r="I209" s="48">
        <f t="shared" si="46"/>
        <v>4066</v>
      </c>
      <c r="J209" s="48">
        <f t="shared" si="46"/>
        <v>0</v>
      </c>
      <c r="K209" s="48">
        <f t="shared" si="46"/>
        <v>4014</v>
      </c>
      <c r="L209" s="48">
        <f t="shared" si="46"/>
        <v>0</v>
      </c>
      <c r="M209" s="74">
        <f t="shared" si="44"/>
        <v>98.721101819970485</v>
      </c>
      <c r="N209" s="74"/>
    </row>
    <row r="210" spans="1:14" x14ac:dyDescent="0.3">
      <c r="A210" s="15">
        <v>602</v>
      </c>
      <c r="B210" s="87" t="s">
        <v>85</v>
      </c>
      <c r="C210" s="91">
        <v>1301</v>
      </c>
      <c r="D210" s="92" t="s">
        <v>153</v>
      </c>
      <c r="E210" s="93" t="s">
        <v>129</v>
      </c>
      <c r="F210" s="93" t="s">
        <v>127</v>
      </c>
      <c r="G210" s="89" t="s">
        <v>128</v>
      </c>
      <c r="H210" s="48">
        <v>730</v>
      </c>
      <c r="I210" s="50">
        <v>4066</v>
      </c>
      <c r="J210" s="48">
        <v>0</v>
      </c>
      <c r="K210" s="61">
        <v>4014</v>
      </c>
      <c r="L210" s="61">
        <v>0</v>
      </c>
      <c r="M210" s="74">
        <f t="shared" si="44"/>
        <v>98.721101819970485</v>
      </c>
      <c r="N210" s="74"/>
    </row>
    <row r="211" spans="1:14" ht="27.6" x14ac:dyDescent="0.3">
      <c r="A211" s="16">
        <v>607</v>
      </c>
      <c r="B211" s="97" t="s">
        <v>86</v>
      </c>
      <c r="C211" s="98"/>
      <c r="D211" s="99"/>
      <c r="E211" s="100"/>
      <c r="F211" s="100"/>
      <c r="G211" s="89"/>
      <c r="H211" s="51"/>
      <c r="I211" s="51">
        <f t="shared" ref="I211:L213" si="47">I212</f>
        <v>4752</v>
      </c>
      <c r="J211" s="51">
        <f t="shared" si="47"/>
        <v>0</v>
      </c>
      <c r="K211" s="51">
        <f t="shared" si="47"/>
        <v>4752</v>
      </c>
      <c r="L211" s="51">
        <f t="shared" si="47"/>
        <v>0</v>
      </c>
      <c r="M211" s="73">
        <f t="shared" si="44"/>
        <v>100</v>
      </c>
      <c r="N211" s="73"/>
    </row>
    <row r="212" spans="1:14" ht="55.2" x14ac:dyDescent="0.3">
      <c r="A212" s="15">
        <v>607</v>
      </c>
      <c r="B212" s="24" t="s">
        <v>87</v>
      </c>
      <c r="C212" s="28">
        <v>106</v>
      </c>
      <c r="D212" s="41"/>
      <c r="E212" s="42"/>
      <c r="F212" s="42"/>
      <c r="G212" s="101"/>
      <c r="H212" s="48"/>
      <c r="I212" s="48">
        <f t="shared" si="47"/>
        <v>4752</v>
      </c>
      <c r="J212" s="48">
        <f t="shared" si="47"/>
        <v>0</v>
      </c>
      <c r="K212" s="48">
        <f t="shared" si="47"/>
        <v>4752</v>
      </c>
      <c r="L212" s="48">
        <f t="shared" si="47"/>
        <v>0</v>
      </c>
      <c r="M212" s="74">
        <f t="shared" si="44"/>
        <v>100</v>
      </c>
      <c r="N212" s="74"/>
    </row>
    <row r="213" spans="1:14" ht="41.4" x14ac:dyDescent="0.3">
      <c r="A213" s="15">
        <v>607</v>
      </c>
      <c r="B213" s="24" t="s">
        <v>88</v>
      </c>
      <c r="C213" s="28">
        <v>106</v>
      </c>
      <c r="D213" s="41" t="s">
        <v>154</v>
      </c>
      <c r="E213" s="42" t="s">
        <v>126</v>
      </c>
      <c r="F213" s="42" t="s">
        <v>127</v>
      </c>
      <c r="G213" s="43" t="s">
        <v>128</v>
      </c>
      <c r="H213" s="48"/>
      <c r="I213" s="48">
        <f t="shared" si="47"/>
        <v>4752</v>
      </c>
      <c r="J213" s="48">
        <f t="shared" si="47"/>
        <v>0</v>
      </c>
      <c r="K213" s="48">
        <f t="shared" si="47"/>
        <v>4752</v>
      </c>
      <c r="L213" s="48">
        <f t="shared" si="47"/>
        <v>0</v>
      </c>
      <c r="M213" s="74">
        <f t="shared" si="44"/>
        <v>100</v>
      </c>
      <c r="N213" s="74"/>
    </row>
    <row r="214" spans="1:14" ht="41.4" x14ac:dyDescent="0.3">
      <c r="A214" s="15">
        <v>607</v>
      </c>
      <c r="B214" s="24" t="s">
        <v>89</v>
      </c>
      <c r="C214" s="28">
        <v>106</v>
      </c>
      <c r="D214" s="41" t="s">
        <v>154</v>
      </c>
      <c r="E214" s="42" t="s">
        <v>129</v>
      </c>
      <c r="F214" s="42" t="s">
        <v>127</v>
      </c>
      <c r="G214" s="43" t="s">
        <v>128</v>
      </c>
      <c r="H214" s="48"/>
      <c r="I214" s="48">
        <f>I215+I216+I217</f>
        <v>4752</v>
      </c>
      <c r="J214" s="48">
        <f t="shared" ref="J214:L214" si="48">J215+J216+J217</f>
        <v>0</v>
      </c>
      <c r="K214" s="48">
        <f t="shared" si="48"/>
        <v>4752</v>
      </c>
      <c r="L214" s="48">
        <f t="shared" si="48"/>
        <v>0</v>
      </c>
      <c r="M214" s="74">
        <f t="shared" si="44"/>
        <v>100</v>
      </c>
      <c r="N214" s="74"/>
    </row>
    <row r="215" spans="1:14" ht="41.4" x14ac:dyDescent="0.3">
      <c r="A215" s="15">
        <v>607</v>
      </c>
      <c r="B215" s="24" t="s">
        <v>16</v>
      </c>
      <c r="C215" s="28">
        <v>106</v>
      </c>
      <c r="D215" s="41" t="s">
        <v>154</v>
      </c>
      <c r="E215" s="42" t="s">
        <v>129</v>
      </c>
      <c r="F215" s="42" t="s">
        <v>127</v>
      </c>
      <c r="G215" s="43" t="s">
        <v>128</v>
      </c>
      <c r="H215" s="44">
        <v>120</v>
      </c>
      <c r="I215" s="48">
        <v>4297</v>
      </c>
      <c r="J215" s="48">
        <v>0</v>
      </c>
      <c r="K215" s="61">
        <v>4297</v>
      </c>
      <c r="L215" s="61">
        <v>0</v>
      </c>
      <c r="M215" s="74">
        <f t="shared" si="44"/>
        <v>100</v>
      </c>
      <c r="N215" s="74"/>
    </row>
    <row r="216" spans="1:14" ht="41.4" x14ac:dyDescent="0.3">
      <c r="A216" s="15">
        <v>607</v>
      </c>
      <c r="B216" s="24" t="s">
        <v>18</v>
      </c>
      <c r="C216" s="28">
        <v>106</v>
      </c>
      <c r="D216" s="41" t="s">
        <v>154</v>
      </c>
      <c r="E216" s="42" t="s">
        <v>129</v>
      </c>
      <c r="F216" s="42" t="s">
        <v>127</v>
      </c>
      <c r="G216" s="43" t="s">
        <v>128</v>
      </c>
      <c r="H216" s="44">
        <v>240</v>
      </c>
      <c r="I216" s="48">
        <v>452</v>
      </c>
      <c r="J216" s="48">
        <v>0</v>
      </c>
      <c r="K216" s="61">
        <v>452</v>
      </c>
      <c r="L216" s="61">
        <v>0</v>
      </c>
      <c r="M216" s="74">
        <f t="shared" si="44"/>
        <v>100</v>
      </c>
      <c r="N216" s="74"/>
    </row>
    <row r="217" spans="1:14" x14ac:dyDescent="0.3">
      <c r="A217" s="15">
        <v>607</v>
      </c>
      <c r="B217" s="24" t="s">
        <v>21</v>
      </c>
      <c r="C217" s="28">
        <v>106</v>
      </c>
      <c r="D217" s="41" t="s">
        <v>154</v>
      </c>
      <c r="E217" s="42" t="s">
        <v>129</v>
      </c>
      <c r="F217" s="42" t="s">
        <v>127</v>
      </c>
      <c r="G217" s="43" t="s">
        <v>128</v>
      </c>
      <c r="H217" s="44">
        <v>850</v>
      </c>
      <c r="I217" s="48">
        <v>3</v>
      </c>
      <c r="J217" s="48">
        <v>0</v>
      </c>
      <c r="K217" s="61">
        <v>3</v>
      </c>
      <c r="L217" s="61">
        <v>0</v>
      </c>
      <c r="M217" s="74">
        <f t="shared" si="44"/>
        <v>100</v>
      </c>
      <c r="N217" s="74"/>
    </row>
    <row r="218" spans="1:14" ht="27.6" x14ac:dyDescent="0.3">
      <c r="A218" s="17">
        <v>696</v>
      </c>
      <c r="B218" s="102" t="s">
        <v>90</v>
      </c>
      <c r="C218" s="86"/>
      <c r="D218" s="41"/>
      <c r="E218" s="42"/>
      <c r="F218" s="42"/>
      <c r="G218" s="43"/>
      <c r="H218" s="44"/>
      <c r="I218" s="52">
        <f>I219</f>
        <v>10306</v>
      </c>
      <c r="J218" s="52">
        <f>J219</f>
        <v>0</v>
      </c>
      <c r="K218" s="52">
        <f>K219</f>
        <v>10306</v>
      </c>
      <c r="L218" s="52">
        <f>L219</f>
        <v>0</v>
      </c>
      <c r="M218" s="73">
        <f t="shared" si="44"/>
        <v>100</v>
      </c>
      <c r="N218" s="73"/>
    </row>
    <row r="219" spans="1:14" ht="69" x14ac:dyDescent="0.3">
      <c r="A219" s="11">
        <v>696</v>
      </c>
      <c r="B219" s="83" t="s">
        <v>91</v>
      </c>
      <c r="C219" s="28">
        <v>103</v>
      </c>
      <c r="D219" s="41"/>
      <c r="E219" s="42"/>
      <c r="F219" s="42"/>
      <c r="G219" s="43"/>
      <c r="H219" s="44"/>
      <c r="I219" s="44">
        <f>I222+I220</f>
        <v>10306</v>
      </c>
      <c r="J219" s="44">
        <f>J222+J220</f>
        <v>0</v>
      </c>
      <c r="K219" s="44">
        <f>K222+K220</f>
        <v>10306</v>
      </c>
      <c r="L219" s="44">
        <f>L222+L220</f>
        <v>0</v>
      </c>
      <c r="M219" s="74">
        <f t="shared" si="44"/>
        <v>100</v>
      </c>
      <c r="N219" s="74"/>
    </row>
    <row r="220" spans="1:14" ht="41.4" x14ac:dyDescent="0.3">
      <c r="A220" s="11">
        <v>696</v>
      </c>
      <c r="B220" s="24" t="s">
        <v>170</v>
      </c>
      <c r="C220" s="28">
        <v>103</v>
      </c>
      <c r="D220" s="41" t="s">
        <v>169</v>
      </c>
      <c r="E220" s="84" t="s">
        <v>126</v>
      </c>
      <c r="F220" s="84" t="s">
        <v>127</v>
      </c>
      <c r="G220" s="71" t="s">
        <v>128</v>
      </c>
      <c r="H220" s="44"/>
      <c r="I220" s="44">
        <f>I221</f>
        <v>15</v>
      </c>
      <c r="J220" s="44">
        <f>J221</f>
        <v>0</v>
      </c>
      <c r="K220" s="44">
        <f>K221</f>
        <v>15</v>
      </c>
      <c r="L220" s="44">
        <f>L221</f>
        <v>0</v>
      </c>
      <c r="M220" s="74">
        <f t="shared" si="44"/>
        <v>100</v>
      </c>
      <c r="N220" s="74"/>
    </row>
    <row r="221" spans="1:14" ht="41.4" x14ac:dyDescent="0.3">
      <c r="A221" s="11">
        <v>696</v>
      </c>
      <c r="B221" s="24" t="s">
        <v>18</v>
      </c>
      <c r="C221" s="28">
        <v>103</v>
      </c>
      <c r="D221" s="41" t="s">
        <v>169</v>
      </c>
      <c r="E221" s="84" t="s">
        <v>126</v>
      </c>
      <c r="F221" s="84" t="s">
        <v>127</v>
      </c>
      <c r="G221" s="71" t="s">
        <v>128</v>
      </c>
      <c r="H221" s="44">
        <v>240</v>
      </c>
      <c r="I221" s="44">
        <v>15</v>
      </c>
      <c r="J221" s="44">
        <v>0</v>
      </c>
      <c r="K221" s="61">
        <v>15</v>
      </c>
      <c r="L221" s="61">
        <v>0</v>
      </c>
      <c r="M221" s="74">
        <f t="shared" si="44"/>
        <v>100</v>
      </c>
      <c r="N221" s="74"/>
    </row>
    <row r="222" spans="1:14" ht="27.6" x14ac:dyDescent="0.3">
      <c r="A222" s="11">
        <v>696</v>
      </c>
      <c r="B222" s="24" t="s">
        <v>92</v>
      </c>
      <c r="C222" s="28">
        <v>103</v>
      </c>
      <c r="D222" s="41" t="s">
        <v>155</v>
      </c>
      <c r="E222" s="42" t="s">
        <v>126</v>
      </c>
      <c r="F222" s="42" t="s">
        <v>127</v>
      </c>
      <c r="G222" s="43" t="s">
        <v>128</v>
      </c>
      <c r="H222" s="44"/>
      <c r="I222" s="44">
        <f>I223+I225</f>
        <v>10291</v>
      </c>
      <c r="J222" s="44">
        <f>J223+J225</f>
        <v>0</v>
      </c>
      <c r="K222" s="44">
        <f>K223+K225</f>
        <v>10291</v>
      </c>
      <c r="L222" s="44">
        <f>L223+L225</f>
        <v>0</v>
      </c>
      <c r="M222" s="74">
        <f t="shared" si="44"/>
        <v>100</v>
      </c>
      <c r="N222" s="74"/>
    </row>
    <row r="223" spans="1:14" ht="27.6" x14ac:dyDescent="0.3">
      <c r="A223" s="11">
        <v>696</v>
      </c>
      <c r="B223" s="24" t="s">
        <v>93</v>
      </c>
      <c r="C223" s="28">
        <v>103</v>
      </c>
      <c r="D223" s="41" t="s">
        <v>155</v>
      </c>
      <c r="E223" s="42" t="s">
        <v>129</v>
      </c>
      <c r="F223" s="42" t="s">
        <v>127</v>
      </c>
      <c r="G223" s="43" t="s">
        <v>128</v>
      </c>
      <c r="H223" s="44"/>
      <c r="I223" s="44">
        <f>I224</f>
        <v>3310</v>
      </c>
      <c r="J223" s="44">
        <f>J224</f>
        <v>0</v>
      </c>
      <c r="K223" s="44">
        <f>K224</f>
        <v>3310</v>
      </c>
      <c r="L223" s="44">
        <f>L224</f>
        <v>0</v>
      </c>
      <c r="M223" s="74">
        <f t="shared" si="44"/>
        <v>100</v>
      </c>
      <c r="N223" s="74"/>
    </row>
    <row r="224" spans="1:14" ht="41.4" x14ac:dyDescent="0.3">
      <c r="A224" s="11">
        <v>696</v>
      </c>
      <c r="B224" s="24" t="s">
        <v>16</v>
      </c>
      <c r="C224" s="28">
        <v>103</v>
      </c>
      <c r="D224" s="41" t="s">
        <v>155</v>
      </c>
      <c r="E224" s="42" t="s">
        <v>129</v>
      </c>
      <c r="F224" s="42" t="s">
        <v>127</v>
      </c>
      <c r="G224" s="43" t="s">
        <v>128</v>
      </c>
      <c r="H224" s="44">
        <v>120</v>
      </c>
      <c r="I224" s="46">
        <v>3310</v>
      </c>
      <c r="J224" s="44">
        <v>0</v>
      </c>
      <c r="K224" s="61">
        <v>3310</v>
      </c>
      <c r="L224" s="61">
        <v>0</v>
      </c>
      <c r="M224" s="74">
        <f t="shared" si="44"/>
        <v>100</v>
      </c>
      <c r="N224" s="74"/>
    </row>
    <row r="225" spans="1:18" ht="27.6" x14ac:dyDescent="0.3">
      <c r="A225" s="11">
        <v>696</v>
      </c>
      <c r="B225" s="24" t="s">
        <v>94</v>
      </c>
      <c r="C225" s="28">
        <v>103</v>
      </c>
      <c r="D225" s="41" t="s">
        <v>155</v>
      </c>
      <c r="E225" s="42" t="s">
        <v>135</v>
      </c>
      <c r="F225" s="42" t="s">
        <v>127</v>
      </c>
      <c r="G225" s="43" t="s">
        <v>128</v>
      </c>
      <c r="H225" s="44"/>
      <c r="I225" s="44">
        <f>I226+I227</f>
        <v>6981</v>
      </c>
      <c r="J225" s="44">
        <f>J226+J227</f>
        <v>0</v>
      </c>
      <c r="K225" s="44">
        <f>K226+K227</f>
        <v>6981</v>
      </c>
      <c r="L225" s="44">
        <f>L226+L227</f>
        <v>0</v>
      </c>
      <c r="M225" s="74">
        <f t="shared" si="44"/>
        <v>100</v>
      </c>
      <c r="N225" s="74"/>
    </row>
    <row r="226" spans="1:18" ht="41.4" x14ac:dyDescent="0.3">
      <c r="A226" s="11">
        <v>696</v>
      </c>
      <c r="B226" s="24" t="s">
        <v>16</v>
      </c>
      <c r="C226" s="28">
        <v>103</v>
      </c>
      <c r="D226" s="41" t="s">
        <v>155</v>
      </c>
      <c r="E226" s="42" t="s">
        <v>135</v>
      </c>
      <c r="F226" s="42" t="s">
        <v>127</v>
      </c>
      <c r="G226" s="43" t="s">
        <v>128</v>
      </c>
      <c r="H226" s="44">
        <v>120</v>
      </c>
      <c r="I226" s="45">
        <v>5896</v>
      </c>
      <c r="J226" s="44">
        <v>0</v>
      </c>
      <c r="K226" s="61">
        <v>5896</v>
      </c>
      <c r="L226" s="61">
        <v>0</v>
      </c>
      <c r="M226" s="74">
        <f t="shared" si="44"/>
        <v>100</v>
      </c>
      <c r="N226" s="74"/>
    </row>
    <row r="227" spans="1:18" ht="41.4" x14ac:dyDescent="0.3">
      <c r="A227" s="11">
        <v>696</v>
      </c>
      <c r="B227" s="24" t="s">
        <v>18</v>
      </c>
      <c r="C227" s="28">
        <v>103</v>
      </c>
      <c r="D227" s="41" t="s">
        <v>155</v>
      </c>
      <c r="E227" s="42" t="s">
        <v>135</v>
      </c>
      <c r="F227" s="42" t="s">
        <v>127</v>
      </c>
      <c r="G227" s="43" t="s">
        <v>128</v>
      </c>
      <c r="H227" s="44">
        <v>240</v>
      </c>
      <c r="I227" s="45">
        <v>1085</v>
      </c>
      <c r="J227" s="44">
        <v>0</v>
      </c>
      <c r="K227" s="61">
        <v>1085</v>
      </c>
      <c r="L227" s="61">
        <v>0</v>
      </c>
      <c r="M227" s="74">
        <f t="shared" si="44"/>
        <v>100</v>
      </c>
      <c r="N227" s="74"/>
    </row>
    <row r="228" spans="1:18" ht="55.2" x14ac:dyDescent="0.3">
      <c r="A228" s="18">
        <v>700</v>
      </c>
      <c r="B228" s="102" t="s">
        <v>95</v>
      </c>
      <c r="C228" s="86"/>
      <c r="D228" s="41"/>
      <c r="E228" s="42"/>
      <c r="F228" s="42"/>
      <c r="G228" s="43"/>
      <c r="H228" s="44"/>
      <c r="I228" s="52">
        <f>I229+I248+I245+I257+I252+I264</f>
        <v>61183</v>
      </c>
      <c r="J228" s="52">
        <f>J229+J248+J245+J257+J252+J264</f>
        <v>35719</v>
      </c>
      <c r="K228" s="52">
        <f>K229+K248+K245+K257+K252+K264</f>
        <v>60843</v>
      </c>
      <c r="L228" s="52">
        <f>L229+L248+L245+L257+L252+L264</f>
        <v>35682</v>
      </c>
      <c r="M228" s="73">
        <f t="shared" si="44"/>
        <v>99.444290080577929</v>
      </c>
      <c r="N228" s="73">
        <f>L228/J228*100</f>
        <v>99.896413673395116</v>
      </c>
      <c r="Q228" s="59"/>
      <c r="R228" s="59"/>
    </row>
    <row r="229" spans="1:18" x14ac:dyDescent="0.3">
      <c r="A229" s="11">
        <v>700</v>
      </c>
      <c r="B229" s="83" t="s">
        <v>30</v>
      </c>
      <c r="C229" s="28">
        <v>113</v>
      </c>
      <c r="D229" s="41"/>
      <c r="E229" s="42"/>
      <c r="F229" s="42"/>
      <c r="G229" s="43"/>
      <c r="H229" s="44"/>
      <c r="I229" s="44">
        <f>I232+I230+I236+I240</f>
        <v>16224</v>
      </c>
      <c r="J229" s="44">
        <f>J232+J230+J236+J240</f>
        <v>0</v>
      </c>
      <c r="K229" s="44">
        <f>K232+K230+K236+K240</f>
        <v>16035</v>
      </c>
      <c r="L229" s="44">
        <f>L232+L230+L236+L240</f>
        <v>0</v>
      </c>
      <c r="M229" s="74">
        <f t="shared" si="44"/>
        <v>98.835059171597635</v>
      </c>
      <c r="N229" s="74"/>
    </row>
    <row r="230" spans="1:18" ht="41.4" x14ac:dyDescent="0.3">
      <c r="A230" s="11">
        <v>700</v>
      </c>
      <c r="B230" s="24" t="s">
        <v>170</v>
      </c>
      <c r="C230" s="28">
        <v>113</v>
      </c>
      <c r="D230" s="41" t="s">
        <v>169</v>
      </c>
      <c r="E230" s="84" t="s">
        <v>126</v>
      </c>
      <c r="F230" s="84" t="s">
        <v>127</v>
      </c>
      <c r="G230" s="71" t="s">
        <v>128</v>
      </c>
      <c r="H230" s="44"/>
      <c r="I230" s="44">
        <f>I231</f>
        <v>65</v>
      </c>
      <c r="J230" s="44">
        <f>J231</f>
        <v>0</v>
      </c>
      <c r="K230" s="44">
        <f>K231</f>
        <v>65</v>
      </c>
      <c r="L230" s="44">
        <f>L231</f>
        <v>0</v>
      </c>
      <c r="M230" s="74">
        <f t="shared" si="44"/>
        <v>100</v>
      </c>
      <c r="N230" s="74"/>
    </row>
    <row r="231" spans="1:18" ht="41.4" x14ac:dyDescent="0.3">
      <c r="A231" s="11">
        <v>700</v>
      </c>
      <c r="B231" s="24" t="s">
        <v>18</v>
      </c>
      <c r="C231" s="28">
        <v>113</v>
      </c>
      <c r="D231" s="41" t="s">
        <v>169</v>
      </c>
      <c r="E231" s="42" t="s">
        <v>126</v>
      </c>
      <c r="F231" s="42" t="s">
        <v>127</v>
      </c>
      <c r="G231" s="43" t="s">
        <v>128</v>
      </c>
      <c r="H231" s="44">
        <v>240</v>
      </c>
      <c r="I231" s="44">
        <v>65</v>
      </c>
      <c r="J231" s="44">
        <v>0</v>
      </c>
      <c r="K231" s="61">
        <v>65</v>
      </c>
      <c r="L231" s="61">
        <v>0</v>
      </c>
      <c r="M231" s="74">
        <f t="shared" si="44"/>
        <v>100</v>
      </c>
      <c r="N231" s="74"/>
    </row>
    <row r="232" spans="1:18" ht="55.2" x14ac:dyDescent="0.3">
      <c r="A232" s="11">
        <v>700</v>
      </c>
      <c r="B232" s="24" t="s">
        <v>175</v>
      </c>
      <c r="C232" s="28">
        <v>113</v>
      </c>
      <c r="D232" s="41" t="s">
        <v>134</v>
      </c>
      <c r="E232" s="42" t="s">
        <v>126</v>
      </c>
      <c r="F232" s="42" t="s">
        <v>127</v>
      </c>
      <c r="G232" s="43" t="s">
        <v>128</v>
      </c>
      <c r="H232" s="44"/>
      <c r="I232" s="44">
        <f>I233</f>
        <v>4256</v>
      </c>
      <c r="J232" s="44">
        <f>J233</f>
        <v>0</v>
      </c>
      <c r="K232" s="44">
        <f>K233</f>
        <v>4067</v>
      </c>
      <c r="L232" s="44">
        <f>L233</f>
        <v>0</v>
      </c>
      <c r="M232" s="74">
        <f t="shared" si="44"/>
        <v>95.55921052631578</v>
      </c>
      <c r="N232" s="74"/>
    </row>
    <row r="233" spans="1:18" ht="41.4" x14ac:dyDescent="0.3">
      <c r="A233" s="11">
        <v>700</v>
      </c>
      <c r="B233" s="24" t="s">
        <v>176</v>
      </c>
      <c r="C233" s="28">
        <v>113</v>
      </c>
      <c r="D233" s="41" t="s">
        <v>134</v>
      </c>
      <c r="E233" s="42" t="s">
        <v>129</v>
      </c>
      <c r="F233" s="42" t="s">
        <v>127</v>
      </c>
      <c r="G233" s="43" t="s">
        <v>128</v>
      </c>
      <c r="H233" s="44"/>
      <c r="I233" s="44">
        <f>SUM(I234:I235)</f>
        <v>4256</v>
      </c>
      <c r="J233" s="44">
        <f>SUM(J234:J235)</f>
        <v>0</v>
      </c>
      <c r="K233" s="44">
        <f>SUM(K234:K235)</f>
        <v>4067</v>
      </c>
      <c r="L233" s="44">
        <f>SUM(L234:L235)</f>
        <v>0</v>
      </c>
      <c r="M233" s="74">
        <f t="shared" si="44"/>
        <v>95.55921052631578</v>
      </c>
      <c r="N233" s="74"/>
    </row>
    <row r="234" spans="1:18" ht="41.4" x14ac:dyDescent="0.3">
      <c r="A234" s="11">
        <v>700</v>
      </c>
      <c r="B234" s="24" t="s">
        <v>18</v>
      </c>
      <c r="C234" s="28">
        <v>113</v>
      </c>
      <c r="D234" s="41" t="s">
        <v>134</v>
      </c>
      <c r="E234" s="42" t="s">
        <v>129</v>
      </c>
      <c r="F234" s="42" t="s">
        <v>127</v>
      </c>
      <c r="G234" s="43" t="s">
        <v>128</v>
      </c>
      <c r="H234" s="44">
        <v>240</v>
      </c>
      <c r="I234" s="48">
        <v>2835</v>
      </c>
      <c r="J234" s="44">
        <v>0</v>
      </c>
      <c r="K234" s="61">
        <v>2646</v>
      </c>
      <c r="L234" s="61">
        <v>0</v>
      </c>
      <c r="M234" s="74">
        <f t="shared" si="44"/>
        <v>93.333333333333329</v>
      </c>
      <c r="N234" s="74"/>
    </row>
    <row r="235" spans="1:18" x14ac:dyDescent="0.3">
      <c r="A235" s="11">
        <v>700</v>
      </c>
      <c r="B235" s="24" t="s">
        <v>21</v>
      </c>
      <c r="C235" s="28">
        <v>113</v>
      </c>
      <c r="D235" s="41" t="s">
        <v>134</v>
      </c>
      <c r="E235" s="42" t="s">
        <v>129</v>
      </c>
      <c r="F235" s="42" t="s">
        <v>127</v>
      </c>
      <c r="G235" s="43" t="s">
        <v>128</v>
      </c>
      <c r="H235" s="48">
        <v>850</v>
      </c>
      <c r="I235" s="48">
        <v>1421</v>
      </c>
      <c r="J235" s="44">
        <v>0</v>
      </c>
      <c r="K235" s="61">
        <v>1421</v>
      </c>
      <c r="L235" s="61">
        <v>0</v>
      </c>
      <c r="M235" s="74">
        <f t="shared" si="44"/>
        <v>100</v>
      </c>
      <c r="N235" s="74"/>
    </row>
    <row r="236" spans="1:18" ht="55.2" x14ac:dyDescent="0.3">
      <c r="A236" s="11">
        <v>700</v>
      </c>
      <c r="B236" s="24" t="s">
        <v>96</v>
      </c>
      <c r="C236" s="28">
        <v>113</v>
      </c>
      <c r="D236" s="41" t="s">
        <v>156</v>
      </c>
      <c r="E236" s="42" t="s">
        <v>126</v>
      </c>
      <c r="F236" s="42" t="s">
        <v>127</v>
      </c>
      <c r="G236" s="43" t="s">
        <v>128</v>
      </c>
      <c r="H236" s="44"/>
      <c r="I236" s="44">
        <f>I237</f>
        <v>11824</v>
      </c>
      <c r="J236" s="44">
        <f>J237</f>
        <v>0</v>
      </c>
      <c r="K236" s="44">
        <f>K237</f>
        <v>11824</v>
      </c>
      <c r="L236" s="44">
        <f>L237</f>
        <v>0</v>
      </c>
      <c r="M236" s="74">
        <f t="shared" si="44"/>
        <v>100</v>
      </c>
      <c r="N236" s="74"/>
    </row>
    <row r="237" spans="1:18" ht="41.4" x14ac:dyDescent="0.3">
      <c r="A237" s="11">
        <v>700</v>
      </c>
      <c r="B237" s="24" t="s">
        <v>97</v>
      </c>
      <c r="C237" s="28">
        <v>113</v>
      </c>
      <c r="D237" s="41" t="s">
        <v>156</v>
      </c>
      <c r="E237" s="42" t="s">
        <v>129</v>
      </c>
      <c r="F237" s="42" t="s">
        <v>127</v>
      </c>
      <c r="G237" s="43" t="s">
        <v>128</v>
      </c>
      <c r="H237" s="44"/>
      <c r="I237" s="44">
        <f>I238+I239</f>
        <v>11824</v>
      </c>
      <c r="J237" s="44">
        <f>J238+J239</f>
        <v>0</v>
      </c>
      <c r="K237" s="44">
        <f>K238+K239</f>
        <v>11824</v>
      </c>
      <c r="L237" s="44">
        <f>L238+L239</f>
        <v>0</v>
      </c>
      <c r="M237" s="74">
        <f t="shared" si="44"/>
        <v>100</v>
      </c>
      <c r="N237" s="74"/>
    </row>
    <row r="238" spans="1:18" ht="41.4" x14ac:dyDescent="0.3">
      <c r="A238" s="11">
        <v>700</v>
      </c>
      <c r="B238" s="24" t="s">
        <v>16</v>
      </c>
      <c r="C238" s="28">
        <v>113</v>
      </c>
      <c r="D238" s="41" t="s">
        <v>156</v>
      </c>
      <c r="E238" s="42" t="s">
        <v>129</v>
      </c>
      <c r="F238" s="42" t="s">
        <v>127</v>
      </c>
      <c r="G238" s="43" t="s">
        <v>128</v>
      </c>
      <c r="H238" s="44">
        <v>120</v>
      </c>
      <c r="I238" s="44">
        <v>11436</v>
      </c>
      <c r="J238" s="44">
        <v>0</v>
      </c>
      <c r="K238" s="61">
        <v>11436</v>
      </c>
      <c r="L238" s="61">
        <v>0</v>
      </c>
      <c r="M238" s="74">
        <f t="shared" si="44"/>
        <v>100</v>
      </c>
      <c r="N238" s="74"/>
    </row>
    <row r="239" spans="1:18" ht="41.4" x14ac:dyDescent="0.3">
      <c r="A239" s="11">
        <v>700</v>
      </c>
      <c r="B239" s="24" t="s">
        <v>18</v>
      </c>
      <c r="C239" s="28">
        <v>113</v>
      </c>
      <c r="D239" s="41" t="s">
        <v>156</v>
      </c>
      <c r="E239" s="42" t="s">
        <v>129</v>
      </c>
      <c r="F239" s="42" t="s">
        <v>127</v>
      </c>
      <c r="G239" s="43" t="s">
        <v>128</v>
      </c>
      <c r="H239" s="44">
        <v>240</v>
      </c>
      <c r="I239" s="44">
        <v>388</v>
      </c>
      <c r="J239" s="44">
        <v>0</v>
      </c>
      <c r="K239" s="61">
        <v>388</v>
      </c>
      <c r="L239" s="61">
        <v>0</v>
      </c>
      <c r="M239" s="74">
        <f t="shared" si="44"/>
        <v>100</v>
      </c>
      <c r="N239" s="74"/>
    </row>
    <row r="240" spans="1:18" ht="27.6" x14ac:dyDescent="0.3">
      <c r="A240" s="11">
        <v>700</v>
      </c>
      <c r="B240" s="24" t="s">
        <v>23</v>
      </c>
      <c r="C240" s="28">
        <v>113</v>
      </c>
      <c r="D240" s="41" t="s">
        <v>131</v>
      </c>
      <c r="E240" s="42" t="s">
        <v>126</v>
      </c>
      <c r="F240" s="42" t="s">
        <v>127</v>
      </c>
      <c r="G240" s="43" t="s">
        <v>128</v>
      </c>
      <c r="H240" s="44"/>
      <c r="I240" s="44">
        <f>I241</f>
        <v>79</v>
      </c>
      <c r="J240" s="44">
        <f>J241</f>
        <v>0</v>
      </c>
      <c r="K240" s="44">
        <f>K241</f>
        <v>79</v>
      </c>
      <c r="L240" s="44">
        <f>L241</f>
        <v>0</v>
      </c>
      <c r="M240" s="74">
        <f t="shared" si="44"/>
        <v>100</v>
      </c>
      <c r="N240" s="74"/>
    </row>
    <row r="241" spans="1:14" x14ac:dyDescent="0.3">
      <c r="A241" s="11">
        <v>700</v>
      </c>
      <c r="B241" s="24" t="s">
        <v>34</v>
      </c>
      <c r="C241" s="28">
        <v>113</v>
      </c>
      <c r="D241" s="41" t="s">
        <v>131</v>
      </c>
      <c r="E241" s="42" t="s">
        <v>136</v>
      </c>
      <c r="F241" s="42" t="s">
        <v>127</v>
      </c>
      <c r="G241" s="43" t="s">
        <v>128</v>
      </c>
      <c r="H241" s="86"/>
      <c r="I241" s="44">
        <f>I243+I242+I244</f>
        <v>79</v>
      </c>
      <c r="J241" s="44">
        <f t="shared" ref="J241:L241" si="49">J243+J242+J244</f>
        <v>0</v>
      </c>
      <c r="K241" s="44">
        <f t="shared" si="49"/>
        <v>79</v>
      </c>
      <c r="L241" s="44">
        <f t="shared" si="49"/>
        <v>0</v>
      </c>
      <c r="M241" s="74">
        <f t="shared" si="44"/>
        <v>100</v>
      </c>
      <c r="N241" s="74"/>
    </row>
    <row r="242" spans="1:14" ht="41.4" x14ac:dyDescent="0.3">
      <c r="A242" s="11">
        <v>700</v>
      </c>
      <c r="B242" s="67" t="s">
        <v>18</v>
      </c>
      <c r="C242" s="28">
        <v>113</v>
      </c>
      <c r="D242" s="41" t="s">
        <v>131</v>
      </c>
      <c r="E242" s="42" t="s">
        <v>136</v>
      </c>
      <c r="F242" s="42" t="s">
        <v>127</v>
      </c>
      <c r="G242" s="43" t="s">
        <v>128</v>
      </c>
      <c r="H242" s="45">
        <v>240</v>
      </c>
      <c r="I242" s="44">
        <v>77</v>
      </c>
      <c r="J242" s="44">
        <v>0</v>
      </c>
      <c r="K242" s="61">
        <v>77</v>
      </c>
      <c r="L242" s="61"/>
      <c r="M242" s="74">
        <f t="shared" si="44"/>
        <v>100</v>
      </c>
      <c r="N242" s="74"/>
    </row>
    <row r="243" spans="1:14" x14ac:dyDescent="0.3">
      <c r="A243" s="11">
        <v>700</v>
      </c>
      <c r="B243" s="24" t="s">
        <v>35</v>
      </c>
      <c r="C243" s="28">
        <v>113</v>
      </c>
      <c r="D243" s="41" t="s">
        <v>131</v>
      </c>
      <c r="E243" s="42" t="s">
        <v>136</v>
      </c>
      <c r="F243" s="42" t="s">
        <v>127</v>
      </c>
      <c r="G243" s="43" t="s">
        <v>128</v>
      </c>
      <c r="H243" s="44">
        <v>830</v>
      </c>
      <c r="I243" s="47">
        <v>1</v>
      </c>
      <c r="J243" s="44">
        <v>0</v>
      </c>
      <c r="K243" s="61">
        <v>1</v>
      </c>
      <c r="L243" s="61"/>
      <c r="M243" s="74">
        <f t="shared" si="44"/>
        <v>100</v>
      </c>
      <c r="N243" s="74"/>
    </row>
    <row r="244" spans="1:14" x14ac:dyDescent="0.3">
      <c r="A244" s="11">
        <v>700</v>
      </c>
      <c r="B244" s="24" t="s">
        <v>21</v>
      </c>
      <c r="C244" s="28">
        <v>113</v>
      </c>
      <c r="D244" s="41" t="s">
        <v>131</v>
      </c>
      <c r="E244" s="42" t="s">
        <v>136</v>
      </c>
      <c r="F244" s="42" t="s">
        <v>127</v>
      </c>
      <c r="G244" s="43" t="s">
        <v>128</v>
      </c>
      <c r="H244" s="44">
        <v>850</v>
      </c>
      <c r="I244" s="47">
        <v>1</v>
      </c>
      <c r="J244" s="44">
        <v>0</v>
      </c>
      <c r="K244" s="61">
        <v>1</v>
      </c>
      <c r="L244" s="61"/>
      <c r="M244" s="74">
        <f t="shared" si="44"/>
        <v>100</v>
      </c>
      <c r="N244" s="74"/>
    </row>
    <row r="245" spans="1:14" ht="27.6" x14ac:dyDescent="0.3">
      <c r="A245" s="11">
        <v>700</v>
      </c>
      <c r="B245" s="90" t="s">
        <v>52</v>
      </c>
      <c r="C245" s="28">
        <v>412</v>
      </c>
      <c r="D245" s="41"/>
      <c r="E245" s="42"/>
      <c r="F245" s="42"/>
      <c r="G245" s="43"/>
      <c r="H245" s="44"/>
      <c r="I245" s="44">
        <f t="shared" ref="I245:L246" si="50">I246</f>
        <v>241</v>
      </c>
      <c r="J245" s="44">
        <f t="shared" si="50"/>
        <v>0</v>
      </c>
      <c r="K245" s="44">
        <f t="shared" si="50"/>
        <v>146</v>
      </c>
      <c r="L245" s="44">
        <f t="shared" si="50"/>
        <v>0</v>
      </c>
      <c r="M245" s="74">
        <f t="shared" si="44"/>
        <v>60.580912863070537</v>
      </c>
      <c r="N245" s="74"/>
    </row>
    <row r="246" spans="1:14" ht="124.5" customHeight="1" x14ac:dyDescent="0.3">
      <c r="A246" s="11">
        <v>700</v>
      </c>
      <c r="B246" s="24" t="s">
        <v>186</v>
      </c>
      <c r="C246" s="28">
        <v>412</v>
      </c>
      <c r="D246" s="41" t="s">
        <v>145</v>
      </c>
      <c r="E246" s="42" t="s">
        <v>126</v>
      </c>
      <c r="F246" s="42" t="s">
        <v>127</v>
      </c>
      <c r="G246" s="43" t="s">
        <v>128</v>
      </c>
      <c r="H246" s="44"/>
      <c r="I246" s="44">
        <f t="shared" si="50"/>
        <v>241</v>
      </c>
      <c r="J246" s="44">
        <f t="shared" si="50"/>
        <v>0</v>
      </c>
      <c r="K246" s="44">
        <f t="shared" si="50"/>
        <v>146</v>
      </c>
      <c r="L246" s="44">
        <f t="shared" si="50"/>
        <v>0</v>
      </c>
      <c r="M246" s="74">
        <f t="shared" si="44"/>
        <v>60.580912863070537</v>
      </c>
      <c r="N246" s="74"/>
    </row>
    <row r="247" spans="1:14" ht="41.4" x14ac:dyDescent="0.3">
      <c r="A247" s="11">
        <v>700</v>
      </c>
      <c r="B247" s="24" t="s">
        <v>18</v>
      </c>
      <c r="C247" s="28">
        <v>412</v>
      </c>
      <c r="D247" s="41" t="s">
        <v>145</v>
      </c>
      <c r="E247" s="42" t="s">
        <v>126</v>
      </c>
      <c r="F247" s="42" t="s">
        <v>127</v>
      </c>
      <c r="G247" s="43" t="s">
        <v>128</v>
      </c>
      <c r="H247" s="44">
        <v>240</v>
      </c>
      <c r="I247" s="44">
        <v>241</v>
      </c>
      <c r="J247" s="44">
        <v>0</v>
      </c>
      <c r="K247" s="61">
        <v>146</v>
      </c>
      <c r="L247" s="61">
        <v>0</v>
      </c>
      <c r="M247" s="74">
        <f t="shared" si="44"/>
        <v>60.580912863070537</v>
      </c>
      <c r="N247" s="74"/>
    </row>
    <row r="248" spans="1:14" x14ac:dyDescent="0.3">
      <c r="A248" s="15">
        <v>700</v>
      </c>
      <c r="B248" s="24" t="s">
        <v>98</v>
      </c>
      <c r="C248" s="91">
        <v>501</v>
      </c>
      <c r="D248" s="41"/>
      <c r="E248" s="42"/>
      <c r="F248" s="42"/>
      <c r="G248" s="43"/>
      <c r="H248" s="44"/>
      <c r="I248" s="44">
        <f>I249</f>
        <v>5128</v>
      </c>
      <c r="J248" s="44">
        <f t="shared" ref="J248:L248" si="51">J249</f>
        <v>0</v>
      </c>
      <c r="K248" s="44">
        <f t="shared" si="51"/>
        <v>5126</v>
      </c>
      <c r="L248" s="44">
        <f t="shared" si="51"/>
        <v>0</v>
      </c>
      <c r="M248" s="74">
        <f t="shared" si="44"/>
        <v>99.960998439937597</v>
      </c>
      <c r="N248" s="74"/>
    </row>
    <row r="249" spans="1:14" ht="55.2" x14ac:dyDescent="0.3">
      <c r="A249" s="11">
        <v>700</v>
      </c>
      <c r="B249" s="24" t="s">
        <v>175</v>
      </c>
      <c r="C249" s="28">
        <v>501</v>
      </c>
      <c r="D249" s="41" t="s">
        <v>134</v>
      </c>
      <c r="E249" s="42" t="s">
        <v>126</v>
      </c>
      <c r="F249" s="42" t="s">
        <v>127</v>
      </c>
      <c r="G249" s="43" t="s">
        <v>128</v>
      </c>
      <c r="H249" s="44"/>
      <c r="I249" s="44">
        <f t="shared" ref="I249:L250" si="52">I250</f>
        <v>5128</v>
      </c>
      <c r="J249" s="44">
        <f t="shared" si="52"/>
        <v>0</v>
      </c>
      <c r="K249" s="44">
        <f t="shared" si="52"/>
        <v>5126</v>
      </c>
      <c r="L249" s="44">
        <f t="shared" si="52"/>
        <v>0</v>
      </c>
      <c r="M249" s="74">
        <f t="shared" si="44"/>
        <v>99.960998439937597</v>
      </c>
      <c r="N249" s="74"/>
    </row>
    <row r="250" spans="1:14" ht="41.4" x14ac:dyDescent="0.3">
      <c r="A250" s="11">
        <v>700</v>
      </c>
      <c r="B250" s="24" t="s">
        <v>176</v>
      </c>
      <c r="C250" s="28">
        <v>501</v>
      </c>
      <c r="D250" s="41" t="s">
        <v>134</v>
      </c>
      <c r="E250" s="42" t="s">
        <v>129</v>
      </c>
      <c r="F250" s="42" t="s">
        <v>127</v>
      </c>
      <c r="G250" s="43" t="s">
        <v>128</v>
      </c>
      <c r="H250" s="44"/>
      <c r="I250" s="44">
        <f t="shared" si="52"/>
        <v>5128</v>
      </c>
      <c r="J250" s="44">
        <f t="shared" si="52"/>
        <v>0</v>
      </c>
      <c r="K250" s="44">
        <f t="shared" si="52"/>
        <v>5126</v>
      </c>
      <c r="L250" s="44">
        <f t="shared" si="52"/>
        <v>0</v>
      </c>
      <c r="M250" s="74">
        <f t="shared" si="44"/>
        <v>99.960998439937597</v>
      </c>
      <c r="N250" s="74"/>
    </row>
    <row r="251" spans="1:14" ht="41.4" x14ac:dyDescent="0.3">
      <c r="A251" s="11">
        <v>700</v>
      </c>
      <c r="B251" s="24" t="s">
        <v>18</v>
      </c>
      <c r="C251" s="28">
        <v>501</v>
      </c>
      <c r="D251" s="41" t="s">
        <v>134</v>
      </c>
      <c r="E251" s="42" t="s">
        <v>129</v>
      </c>
      <c r="F251" s="42" t="s">
        <v>127</v>
      </c>
      <c r="G251" s="43" t="s">
        <v>128</v>
      </c>
      <c r="H251" s="44">
        <v>240</v>
      </c>
      <c r="I251" s="46">
        <v>5128</v>
      </c>
      <c r="J251" s="44">
        <v>0</v>
      </c>
      <c r="K251" s="61">
        <v>5126</v>
      </c>
      <c r="L251" s="61">
        <v>0</v>
      </c>
      <c r="M251" s="74">
        <f t="shared" si="44"/>
        <v>99.960998439937597</v>
      </c>
      <c r="N251" s="74"/>
    </row>
    <row r="252" spans="1:14" x14ac:dyDescent="0.3">
      <c r="A252" s="11">
        <v>700</v>
      </c>
      <c r="B252" s="24" t="s">
        <v>70</v>
      </c>
      <c r="C252" s="28">
        <v>1003</v>
      </c>
      <c r="D252" s="41"/>
      <c r="E252" s="42"/>
      <c r="F252" s="42"/>
      <c r="G252" s="43"/>
      <c r="H252" s="44"/>
      <c r="I252" s="46">
        <v>6775</v>
      </c>
      <c r="J252" s="46">
        <v>6775</v>
      </c>
      <c r="K252" s="46">
        <v>6775</v>
      </c>
      <c r="L252" s="46">
        <v>6775</v>
      </c>
      <c r="M252" s="74">
        <f t="shared" si="44"/>
        <v>100</v>
      </c>
      <c r="N252" s="74">
        <f t="shared" si="44"/>
        <v>100</v>
      </c>
    </row>
    <row r="253" spans="1:14" ht="82.8" x14ac:dyDescent="0.3">
      <c r="A253" s="11">
        <v>700</v>
      </c>
      <c r="B253" s="94" t="s">
        <v>99</v>
      </c>
      <c r="C253" s="68">
        <v>1003</v>
      </c>
      <c r="D253" s="69" t="s">
        <v>157</v>
      </c>
      <c r="E253" s="70" t="s">
        <v>136</v>
      </c>
      <c r="F253" s="70" t="s">
        <v>127</v>
      </c>
      <c r="G253" s="71" t="s">
        <v>128</v>
      </c>
      <c r="H253" s="45"/>
      <c r="I253" s="46">
        <f>I254</f>
        <v>1557</v>
      </c>
      <c r="J253" s="46">
        <f>J254</f>
        <v>1557</v>
      </c>
      <c r="K253" s="46">
        <f>K254</f>
        <v>1557</v>
      </c>
      <c r="L253" s="46">
        <f>L254</f>
        <v>1557</v>
      </c>
      <c r="M253" s="74">
        <f t="shared" si="44"/>
        <v>100</v>
      </c>
      <c r="N253" s="74">
        <f t="shared" si="44"/>
        <v>100</v>
      </c>
    </row>
    <row r="254" spans="1:14" ht="41.4" x14ac:dyDescent="0.3">
      <c r="A254" s="11">
        <v>700</v>
      </c>
      <c r="B254" s="87" t="s">
        <v>39</v>
      </c>
      <c r="C254" s="68">
        <v>1003</v>
      </c>
      <c r="D254" s="69" t="s">
        <v>157</v>
      </c>
      <c r="E254" s="70" t="s">
        <v>136</v>
      </c>
      <c r="F254" s="70" t="s">
        <v>127</v>
      </c>
      <c r="G254" s="71" t="s">
        <v>128</v>
      </c>
      <c r="H254" s="45">
        <v>320</v>
      </c>
      <c r="I254" s="46">
        <v>1557</v>
      </c>
      <c r="J254" s="46">
        <v>1557</v>
      </c>
      <c r="K254" s="46">
        <v>1557</v>
      </c>
      <c r="L254" s="46">
        <v>1557</v>
      </c>
      <c r="M254" s="74">
        <f t="shared" si="44"/>
        <v>100</v>
      </c>
      <c r="N254" s="74">
        <f t="shared" si="44"/>
        <v>100</v>
      </c>
    </row>
    <row r="255" spans="1:14" ht="41.4" x14ac:dyDescent="0.3">
      <c r="A255" s="11">
        <v>700</v>
      </c>
      <c r="B255" s="87" t="s">
        <v>100</v>
      </c>
      <c r="C255" s="68">
        <v>1003</v>
      </c>
      <c r="D255" s="69" t="s">
        <v>157</v>
      </c>
      <c r="E255" s="70" t="s">
        <v>132</v>
      </c>
      <c r="F255" s="70" t="s">
        <v>127</v>
      </c>
      <c r="G255" s="71" t="s">
        <v>128</v>
      </c>
      <c r="H255" s="45"/>
      <c r="I255" s="44">
        <f>I256</f>
        <v>5217</v>
      </c>
      <c r="J255" s="44">
        <f>J256</f>
        <v>5217</v>
      </c>
      <c r="K255" s="44">
        <f>K256</f>
        <v>5217</v>
      </c>
      <c r="L255" s="44">
        <f>L256</f>
        <v>5217</v>
      </c>
      <c r="M255" s="74">
        <f t="shared" si="44"/>
        <v>100</v>
      </c>
      <c r="N255" s="74">
        <f t="shared" si="44"/>
        <v>100</v>
      </c>
    </row>
    <row r="256" spans="1:14" ht="41.4" x14ac:dyDescent="0.3">
      <c r="A256" s="11">
        <v>700</v>
      </c>
      <c r="B256" s="87" t="s">
        <v>39</v>
      </c>
      <c r="C256" s="68">
        <v>1003</v>
      </c>
      <c r="D256" s="69" t="s">
        <v>157</v>
      </c>
      <c r="E256" s="70" t="s">
        <v>132</v>
      </c>
      <c r="F256" s="70" t="s">
        <v>127</v>
      </c>
      <c r="G256" s="71" t="s">
        <v>128</v>
      </c>
      <c r="H256" s="45">
        <v>320</v>
      </c>
      <c r="I256" s="44">
        <v>5217</v>
      </c>
      <c r="J256" s="44">
        <v>5217</v>
      </c>
      <c r="K256" s="44">
        <v>5217</v>
      </c>
      <c r="L256" s="44">
        <v>5217</v>
      </c>
      <c r="M256" s="74">
        <f t="shared" si="44"/>
        <v>100</v>
      </c>
      <c r="N256" s="74">
        <f t="shared" si="44"/>
        <v>100</v>
      </c>
    </row>
    <row r="257" spans="1:18" x14ac:dyDescent="0.3">
      <c r="A257" s="11">
        <v>700</v>
      </c>
      <c r="B257" s="94" t="s">
        <v>101</v>
      </c>
      <c r="C257" s="28">
        <v>1004</v>
      </c>
      <c r="D257" s="41"/>
      <c r="E257" s="42"/>
      <c r="F257" s="42"/>
      <c r="G257" s="43"/>
      <c r="H257" s="44"/>
      <c r="I257" s="44">
        <f>I260+I258</f>
        <v>32392</v>
      </c>
      <c r="J257" s="44">
        <f>J260+J258</f>
        <v>28521</v>
      </c>
      <c r="K257" s="44">
        <f>K260+K258</f>
        <v>32338</v>
      </c>
      <c r="L257" s="44">
        <f>L260+L258</f>
        <v>28484</v>
      </c>
      <c r="M257" s="74">
        <f t="shared" si="44"/>
        <v>99.83329217090639</v>
      </c>
      <c r="N257" s="74">
        <f t="shared" si="44"/>
        <v>99.870271028365067</v>
      </c>
    </row>
    <row r="258" spans="1:18" ht="41.4" x14ac:dyDescent="0.3">
      <c r="A258" s="11">
        <v>700</v>
      </c>
      <c r="B258" s="87" t="s">
        <v>208</v>
      </c>
      <c r="C258" s="28">
        <v>1004</v>
      </c>
      <c r="D258" s="41" t="s">
        <v>158</v>
      </c>
      <c r="E258" s="42" t="s">
        <v>126</v>
      </c>
      <c r="F258" s="42" t="s">
        <v>127</v>
      </c>
      <c r="G258" s="43" t="s">
        <v>128</v>
      </c>
      <c r="H258" s="44"/>
      <c r="I258" s="44">
        <f>I259</f>
        <v>9792</v>
      </c>
      <c r="J258" s="44">
        <f>J259</f>
        <v>5921</v>
      </c>
      <c r="K258" s="44">
        <f>K259</f>
        <v>9748</v>
      </c>
      <c r="L258" s="44">
        <f>L259</f>
        <v>5895</v>
      </c>
      <c r="M258" s="74">
        <f t="shared" ref="M258:N322" si="53">K258/I258*100</f>
        <v>99.550653594771248</v>
      </c>
      <c r="N258" s="74">
        <f t="shared" si="53"/>
        <v>99.560884985644321</v>
      </c>
    </row>
    <row r="259" spans="1:18" ht="41.4" x14ac:dyDescent="0.3">
      <c r="A259" s="11">
        <v>700</v>
      </c>
      <c r="B259" s="94" t="s">
        <v>39</v>
      </c>
      <c r="C259" s="28">
        <v>1004</v>
      </c>
      <c r="D259" s="41" t="s">
        <v>158</v>
      </c>
      <c r="E259" s="42" t="s">
        <v>126</v>
      </c>
      <c r="F259" s="42" t="s">
        <v>127</v>
      </c>
      <c r="G259" s="43" t="s">
        <v>128</v>
      </c>
      <c r="H259" s="44">
        <v>320</v>
      </c>
      <c r="I259" s="44">
        <v>9792</v>
      </c>
      <c r="J259" s="44">
        <v>5921</v>
      </c>
      <c r="K259" s="61">
        <v>9748</v>
      </c>
      <c r="L259" s="61">
        <v>5895</v>
      </c>
      <c r="M259" s="74">
        <f t="shared" si="53"/>
        <v>99.550653594771248</v>
      </c>
      <c r="N259" s="74">
        <f t="shared" si="53"/>
        <v>99.560884985644321</v>
      </c>
    </row>
    <row r="260" spans="1:18" ht="27.6" x14ac:dyDescent="0.3">
      <c r="A260" s="11">
        <v>700</v>
      </c>
      <c r="B260" s="94" t="s">
        <v>102</v>
      </c>
      <c r="C260" s="28">
        <v>1004</v>
      </c>
      <c r="D260" s="41" t="s">
        <v>157</v>
      </c>
      <c r="E260" s="42" t="s">
        <v>126</v>
      </c>
      <c r="F260" s="42" t="s">
        <v>127</v>
      </c>
      <c r="G260" s="43" t="s">
        <v>128</v>
      </c>
      <c r="H260" s="44"/>
      <c r="I260" s="44">
        <f>I261</f>
        <v>22600</v>
      </c>
      <c r="J260" s="44">
        <f t="shared" ref="J260:L260" si="54">J261</f>
        <v>22600</v>
      </c>
      <c r="K260" s="44">
        <f t="shared" si="54"/>
        <v>22590</v>
      </c>
      <c r="L260" s="44">
        <f t="shared" si="54"/>
        <v>22589</v>
      </c>
      <c r="M260" s="74">
        <f t="shared" si="53"/>
        <v>99.955752212389385</v>
      </c>
      <c r="N260" s="74">
        <f t="shared" si="53"/>
        <v>99.951327433628322</v>
      </c>
    </row>
    <row r="261" spans="1:18" ht="81.75" customHeight="1" x14ac:dyDescent="0.3">
      <c r="A261" s="11">
        <v>700</v>
      </c>
      <c r="B261" s="94" t="s">
        <v>103</v>
      </c>
      <c r="C261" s="28">
        <v>1004</v>
      </c>
      <c r="D261" s="41" t="s">
        <v>157</v>
      </c>
      <c r="E261" s="42" t="s">
        <v>129</v>
      </c>
      <c r="F261" s="42" t="s">
        <v>127</v>
      </c>
      <c r="G261" s="43" t="s">
        <v>128</v>
      </c>
      <c r="H261" s="44"/>
      <c r="I261" s="44">
        <f>I263+I262</f>
        <v>22600</v>
      </c>
      <c r="J261" s="44">
        <f t="shared" ref="J261:L261" si="55">J263+J262</f>
        <v>22600</v>
      </c>
      <c r="K261" s="44">
        <f t="shared" si="55"/>
        <v>22590</v>
      </c>
      <c r="L261" s="44">
        <f t="shared" si="55"/>
        <v>22589</v>
      </c>
      <c r="M261" s="74">
        <f t="shared" si="53"/>
        <v>99.955752212389385</v>
      </c>
      <c r="N261" s="74">
        <f t="shared" si="53"/>
        <v>99.951327433628322</v>
      </c>
    </row>
    <row r="262" spans="1:18" ht="45" customHeight="1" x14ac:dyDescent="0.3">
      <c r="A262" s="11">
        <v>700</v>
      </c>
      <c r="B262" s="94" t="s">
        <v>39</v>
      </c>
      <c r="C262" s="28">
        <v>1004</v>
      </c>
      <c r="D262" s="41" t="s">
        <v>157</v>
      </c>
      <c r="E262" s="42" t="s">
        <v>129</v>
      </c>
      <c r="F262" s="42" t="s">
        <v>127</v>
      </c>
      <c r="G262" s="43" t="s">
        <v>128</v>
      </c>
      <c r="H262" s="44">
        <v>320</v>
      </c>
      <c r="I262" s="44">
        <v>3478</v>
      </c>
      <c r="J262" s="44">
        <v>3478</v>
      </c>
      <c r="K262" s="44">
        <v>3478</v>
      </c>
      <c r="L262" s="44">
        <v>3478</v>
      </c>
      <c r="M262" s="74">
        <f t="shared" si="53"/>
        <v>100</v>
      </c>
      <c r="N262" s="74">
        <f t="shared" si="53"/>
        <v>100</v>
      </c>
    </row>
    <row r="263" spans="1:18" x14ac:dyDescent="0.3">
      <c r="A263" s="11">
        <v>700</v>
      </c>
      <c r="B263" s="90" t="s">
        <v>53</v>
      </c>
      <c r="C263" s="28">
        <v>1004</v>
      </c>
      <c r="D263" s="41" t="s">
        <v>157</v>
      </c>
      <c r="E263" s="42" t="s">
        <v>129</v>
      </c>
      <c r="F263" s="42" t="s">
        <v>127</v>
      </c>
      <c r="G263" s="43" t="s">
        <v>128</v>
      </c>
      <c r="H263" s="44">
        <v>410</v>
      </c>
      <c r="I263" s="44">
        <v>19122</v>
      </c>
      <c r="J263" s="44">
        <v>19122</v>
      </c>
      <c r="K263" s="44">
        <v>19112</v>
      </c>
      <c r="L263" s="44">
        <v>19111</v>
      </c>
      <c r="M263" s="74">
        <f t="shared" si="53"/>
        <v>99.947704215040261</v>
      </c>
      <c r="N263" s="74">
        <f t="shared" si="53"/>
        <v>99.942474636544304</v>
      </c>
    </row>
    <row r="264" spans="1:18" ht="27.6" x14ac:dyDescent="0.3">
      <c r="A264" s="11">
        <v>700</v>
      </c>
      <c r="B264" s="94" t="s">
        <v>72</v>
      </c>
      <c r="C264" s="68">
        <v>1006</v>
      </c>
      <c r="D264" s="41"/>
      <c r="E264" s="96"/>
      <c r="F264" s="96"/>
      <c r="G264" s="103"/>
      <c r="H264" s="44"/>
      <c r="I264" s="46">
        <f t="shared" ref="I264:L266" si="56">I265</f>
        <v>423</v>
      </c>
      <c r="J264" s="46">
        <f t="shared" si="56"/>
        <v>423</v>
      </c>
      <c r="K264" s="46">
        <f t="shared" si="56"/>
        <v>423</v>
      </c>
      <c r="L264" s="46">
        <f t="shared" si="56"/>
        <v>423</v>
      </c>
      <c r="M264" s="74">
        <f t="shared" si="53"/>
        <v>100</v>
      </c>
      <c r="N264" s="74">
        <f t="shared" si="53"/>
        <v>100</v>
      </c>
    </row>
    <row r="265" spans="1:18" ht="27.6" x14ac:dyDescent="0.3">
      <c r="A265" s="11">
        <v>700</v>
      </c>
      <c r="B265" s="67" t="s">
        <v>102</v>
      </c>
      <c r="C265" s="68">
        <v>1006</v>
      </c>
      <c r="D265" s="69" t="s">
        <v>157</v>
      </c>
      <c r="E265" s="70" t="s">
        <v>126</v>
      </c>
      <c r="F265" s="70" t="s">
        <v>127</v>
      </c>
      <c r="G265" s="71" t="s">
        <v>128</v>
      </c>
      <c r="H265" s="44"/>
      <c r="I265" s="46">
        <f t="shared" si="56"/>
        <v>423</v>
      </c>
      <c r="J265" s="46">
        <f t="shared" si="56"/>
        <v>423</v>
      </c>
      <c r="K265" s="46">
        <f t="shared" si="56"/>
        <v>423</v>
      </c>
      <c r="L265" s="46">
        <f t="shared" si="56"/>
        <v>423</v>
      </c>
      <c r="M265" s="74">
        <f t="shared" si="53"/>
        <v>100</v>
      </c>
      <c r="N265" s="74">
        <f t="shared" si="53"/>
        <v>100</v>
      </c>
    </row>
    <row r="266" spans="1:18" ht="27.6" x14ac:dyDescent="0.3">
      <c r="A266" s="11">
        <v>700</v>
      </c>
      <c r="B266" s="87" t="s">
        <v>104</v>
      </c>
      <c r="C266" s="68">
        <v>1006</v>
      </c>
      <c r="D266" s="69" t="s">
        <v>157</v>
      </c>
      <c r="E266" s="70" t="s">
        <v>137</v>
      </c>
      <c r="F266" s="70" t="s">
        <v>127</v>
      </c>
      <c r="G266" s="71" t="s">
        <v>128</v>
      </c>
      <c r="H266" s="44"/>
      <c r="I266" s="46">
        <f t="shared" si="56"/>
        <v>423</v>
      </c>
      <c r="J266" s="46">
        <f t="shared" si="56"/>
        <v>423</v>
      </c>
      <c r="K266" s="46">
        <f t="shared" si="56"/>
        <v>423</v>
      </c>
      <c r="L266" s="46">
        <f t="shared" si="56"/>
        <v>423</v>
      </c>
      <c r="M266" s="74">
        <f t="shared" si="53"/>
        <v>100</v>
      </c>
      <c r="N266" s="74">
        <f t="shared" si="53"/>
        <v>100</v>
      </c>
    </row>
    <row r="267" spans="1:18" ht="41.4" x14ac:dyDescent="0.3">
      <c r="A267" s="11">
        <v>700</v>
      </c>
      <c r="B267" s="67" t="s">
        <v>16</v>
      </c>
      <c r="C267" s="68">
        <v>1006</v>
      </c>
      <c r="D267" s="69" t="s">
        <v>157</v>
      </c>
      <c r="E267" s="70" t="s">
        <v>137</v>
      </c>
      <c r="F267" s="70" t="s">
        <v>127</v>
      </c>
      <c r="G267" s="71" t="s">
        <v>128</v>
      </c>
      <c r="H267" s="45">
        <v>120</v>
      </c>
      <c r="I267" s="44">
        <v>423</v>
      </c>
      <c r="J267" s="44">
        <v>423</v>
      </c>
      <c r="K267" s="61">
        <v>423</v>
      </c>
      <c r="L267" s="61">
        <v>423</v>
      </c>
      <c r="M267" s="74">
        <f t="shared" si="53"/>
        <v>100</v>
      </c>
      <c r="N267" s="74">
        <f t="shared" si="53"/>
        <v>100</v>
      </c>
    </row>
    <row r="268" spans="1:18" ht="41.4" x14ac:dyDescent="0.3">
      <c r="A268" s="18">
        <v>702</v>
      </c>
      <c r="B268" s="102" t="s">
        <v>105</v>
      </c>
      <c r="C268" s="28"/>
      <c r="D268" s="41"/>
      <c r="E268" s="42"/>
      <c r="F268" s="42"/>
      <c r="G268" s="89"/>
      <c r="H268" s="44"/>
      <c r="I268" s="52">
        <f>I269+I277+I282+I300+I307+I318+I321+I335+I349+I353+I289+I325+I314</f>
        <v>212964</v>
      </c>
      <c r="J268" s="52">
        <f>J269+J277+J282+J300+J307+J318+J321+J335+J349+J353+J289+J325+J314</f>
        <v>16530</v>
      </c>
      <c r="K268" s="52">
        <f>K269+K277+K282+K300+K307+K318+K321+K335+K349+K353+K289+K325+K314</f>
        <v>211813</v>
      </c>
      <c r="L268" s="52">
        <f>L269+L277+L282+L300+L307+L318+L321+L335+L349+L353+L289+L325+L314</f>
        <v>15399</v>
      </c>
      <c r="M268" s="73">
        <f t="shared" si="53"/>
        <v>99.459533066621589</v>
      </c>
      <c r="N268" s="73">
        <f t="shared" si="53"/>
        <v>93.15789473684211</v>
      </c>
      <c r="Q268" s="59"/>
      <c r="R268" s="59"/>
    </row>
    <row r="269" spans="1:18" x14ac:dyDescent="0.3">
      <c r="A269" s="11">
        <v>702</v>
      </c>
      <c r="B269" s="83" t="s">
        <v>30</v>
      </c>
      <c r="C269" s="28">
        <v>113</v>
      </c>
      <c r="D269" s="41"/>
      <c r="E269" s="42"/>
      <c r="F269" s="42"/>
      <c r="G269" s="43"/>
      <c r="H269" s="44"/>
      <c r="I269" s="44">
        <f>I270+I272</f>
        <v>9807</v>
      </c>
      <c r="J269" s="44">
        <f>J270+J272</f>
        <v>0</v>
      </c>
      <c r="K269" s="44">
        <f>K270+K272</f>
        <v>9807</v>
      </c>
      <c r="L269" s="44">
        <f>L270+L272</f>
        <v>0</v>
      </c>
      <c r="M269" s="74">
        <f t="shared" si="53"/>
        <v>100</v>
      </c>
      <c r="N269" s="74"/>
    </row>
    <row r="270" spans="1:18" ht="41.4" x14ac:dyDescent="0.3">
      <c r="A270" s="11">
        <v>702</v>
      </c>
      <c r="B270" s="24" t="s">
        <v>170</v>
      </c>
      <c r="C270" s="28">
        <v>113</v>
      </c>
      <c r="D270" s="41" t="s">
        <v>169</v>
      </c>
      <c r="E270" s="84" t="s">
        <v>126</v>
      </c>
      <c r="F270" s="84" t="s">
        <v>127</v>
      </c>
      <c r="G270" s="71" t="s">
        <v>128</v>
      </c>
      <c r="H270" s="44"/>
      <c r="I270" s="46">
        <f>I271</f>
        <v>44</v>
      </c>
      <c r="J270" s="46">
        <f>J271</f>
        <v>0</v>
      </c>
      <c r="K270" s="46">
        <f>K271</f>
        <v>44</v>
      </c>
      <c r="L270" s="46">
        <f>L271</f>
        <v>0</v>
      </c>
      <c r="M270" s="74">
        <f t="shared" si="53"/>
        <v>100</v>
      </c>
      <c r="N270" s="74"/>
    </row>
    <row r="271" spans="1:18" ht="41.4" x14ac:dyDescent="0.3">
      <c r="A271" s="11">
        <v>702</v>
      </c>
      <c r="B271" s="24" t="s">
        <v>18</v>
      </c>
      <c r="C271" s="28">
        <v>113</v>
      </c>
      <c r="D271" s="41" t="s">
        <v>169</v>
      </c>
      <c r="E271" s="42" t="s">
        <v>126</v>
      </c>
      <c r="F271" s="42" t="s">
        <v>127</v>
      </c>
      <c r="G271" s="43" t="s">
        <v>128</v>
      </c>
      <c r="H271" s="44">
        <v>240</v>
      </c>
      <c r="I271" s="46">
        <v>44</v>
      </c>
      <c r="J271" s="46">
        <v>0</v>
      </c>
      <c r="K271" s="61">
        <v>44</v>
      </c>
      <c r="L271" s="61">
        <v>0</v>
      </c>
      <c r="M271" s="74">
        <f t="shared" si="53"/>
        <v>100</v>
      </c>
      <c r="N271" s="74"/>
    </row>
    <row r="272" spans="1:18" ht="55.2" x14ac:dyDescent="0.3">
      <c r="A272" s="11">
        <v>702</v>
      </c>
      <c r="B272" s="87" t="s">
        <v>106</v>
      </c>
      <c r="C272" s="28">
        <v>113</v>
      </c>
      <c r="D272" s="41" t="s">
        <v>159</v>
      </c>
      <c r="E272" s="42" t="s">
        <v>126</v>
      </c>
      <c r="F272" s="42" t="s">
        <v>127</v>
      </c>
      <c r="G272" s="43" t="s">
        <v>128</v>
      </c>
      <c r="H272" s="44"/>
      <c r="I272" s="48">
        <f>I273</f>
        <v>9763</v>
      </c>
      <c r="J272" s="48">
        <f>J273</f>
        <v>0</v>
      </c>
      <c r="K272" s="48">
        <f>K273</f>
        <v>9763</v>
      </c>
      <c r="L272" s="48">
        <f>L273</f>
        <v>0</v>
      </c>
      <c r="M272" s="74">
        <f t="shared" si="53"/>
        <v>100</v>
      </c>
      <c r="N272" s="74"/>
    </row>
    <row r="273" spans="1:14" ht="27.6" x14ac:dyDescent="0.3">
      <c r="A273" s="11">
        <v>702</v>
      </c>
      <c r="B273" s="87" t="s">
        <v>107</v>
      </c>
      <c r="C273" s="28">
        <v>113</v>
      </c>
      <c r="D273" s="41" t="s">
        <v>159</v>
      </c>
      <c r="E273" s="42" t="s">
        <v>129</v>
      </c>
      <c r="F273" s="42" t="s">
        <v>127</v>
      </c>
      <c r="G273" s="43" t="s">
        <v>128</v>
      </c>
      <c r="H273" s="44"/>
      <c r="I273" s="48">
        <f>SUM(I274:I276)</f>
        <v>9763</v>
      </c>
      <c r="J273" s="48">
        <f>SUM(J274:J276)</f>
        <v>0</v>
      </c>
      <c r="K273" s="48">
        <f>SUM(K274:K276)</f>
        <v>9763</v>
      </c>
      <c r="L273" s="48">
        <f>SUM(L274:L276)</f>
        <v>0</v>
      </c>
      <c r="M273" s="74">
        <f t="shared" si="53"/>
        <v>100</v>
      </c>
      <c r="N273" s="74"/>
    </row>
    <row r="274" spans="1:14" ht="41.4" x14ac:dyDescent="0.3">
      <c r="A274" s="11">
        <v>702</v>
      </c>
      <c r="B274" s="24" t="s">
        <v>16</v>
      </c>
      <c r="C274" s="28">
        <v>113</v>
      </c>
      <c r="D274" s="41" t="s">
        <v>159</v>
      </c>
      <c r="E274" s="42" t="s">
        <v>129</v>
      </c>
      <c r="F274" s="42" t="s">
        <v>127</v>
      </c>
      <c r="G274" s="43" t="s">
        <v>128</v>
      </c>
      <c r="H274" s="44">
        <v>120</v>
      </c>
      <c r="I274" s="48">
        <v>9454</v>
      </c>
      <c r="J274" s="48">
        <v>0</v>
      </c>
      <c r="K274" s="61">
        <v>9454</v>
      </c>
      <c r="L274" s="61">
        <v>0</v>
      </c>
      <c r="M274" s="74">
        <f t="shared" si="53"/>
        <v>100</v>
      </c>
      <c r="N274" s="74"/>
    </row>
    <row r="275" spans="1:14" ht="41.4" x14ac:dyDescent="0.3">
      <c r="A275" s="11">
        <v>702</v>
      </c>
      <c r="B275" s="24" t="s">
        <v>18</v>
      </c>
      <c r="C275" s="28">
        <v>113</v>
      </c>
      <c r="D275" s="41" t="s">
        <v>159</v>
      </c>
      <c r="E275" s="42" t="s">
        <v>129</v>
      </c>
      <c r="F275" s="42" t="s">
        <v>127</v>
      </c>
      <c r="G275" s="43" t="s">
        <v>128</v>
      </c>
      <c r="H275" s="44">
        <v>240</v>
      </c>
      <c r="I275" s="48">
        <v>308</v>
      </c>
      <c r="J275" s="48">
        <v>0</v>
      </c>
      <c r="K275" s="61">
        <v>308</v>
      </c>
      <c r="L275" s="61">
        <v>0</v>
      </c>
      <c r="M275" s="74">
        <f t="shared" si="53"/>
        <v>100</v>
      </c>
      <c r="N275" s="74"/>
    </row>
    <row r="276" spans="1:14" x14ac:dyDescent="0.3">
      <c r="A276" s="11">
        <v>702</v>
      </c>
      <c r="B276" s="24" t="s">
        <v>21</v>
      </c>
      <c r="C276" s="28">
        <v>113</v>
      </c>
      <c r="D276" s="41" t="s">
        <v>159</v>
      </c>
      <c r="E276" s="42" t="s">
        <v>129</v>
      </c>
      <c r="F276" s="42" t="s">
        <v>127</v>
      </c>
      <c r="G276" s="43" t="s">
        <v>128</v>
      </c>
      <c r="H276" s="44">
        <v>850</v>
      </c>
      <c r="I276" s="48">
        <v>1</v>
      </c>
      <c r="J276" s="48">
        <v>0</v>
      </c>
      <c r="K276" s="61">
        <v>1</v>
      </c>
      <c r="L276" s="61">
        <v>0</v>
      </c>
      <c r="M276" s="74">
        <f t="shared" si="53"/>
        <v>100</v>
      </c>
      <c r="N276" s="74"/>
    </row>
    <row r="277" spans="1:14" x14ac:dyDescent="0.3">
      <c r="A277" s="11">
        <v>702</v>
      </c>
      <c r="B277" s="83" t="s">
        <v>65</v>
      </c>
      <c r="C277" s="28">
        <v>702</v>
      </c>
      <c r="D277" s="41"/>
      <c r="E277" s="42"/>
      <c r="F277" s="42"/>
      <c r="G277" s="43"/>
      <c r="H277" s="44"/>
      <c r="I277" s="48">
        <f>I280+I278</f>
        <v>54216</v>
      </c>
      <c r="J277" s="48">
        <f>J280+J278</f>
        <v>0</v>
      </c>
      <c r="K277" s="48">
        <f>K280+K278</f>
        <v>54216</v>
      </c>
      <c r="L277" s="48">
        <f>L280+L278</f>
        <v>0</v>
      </c>
      <c r="M277" s="74">
        <f t="shared" si="53"/>
        <v>100</v>
      </c>
      <c r="N277" s="74"/>
    </row>
    <row r="278" spans="1:14" ht="41.4" x14ac:dyDescent="0.3">
      <c r="A278" s="11">
        <v>702</v>
      </c>
      <c r="B278" s="24" t="s">
        <v>170</v>
      </c>
      <c r="C278" s="28">
        <v>702</v>
      </c>
      <c r="D278" s="41" t="s">
        <v>169</v>
      </c>
      <c r="E278" s="84" t="s">
        <v>126</v>
      </c>
      <c r="F278" s="84" t="s">
        <v>127</v>
      </c>
      <c r="G278" s="71" t="s">
        <v>128</v>
      </c>
      <c r="H278" s="44"/>
      <c r="I278" s="44">
        <f>I279</f>
        <v>161</v>
      </c>
      <c r="J278" s="44">
        <f>J279</f>
        <v>0</v>
      </c>
      <c r="K278" s="44">
        <f>K279</f>
        <v>161</v>
      </c>
      <c r="L278" s="44">
        <f>L279</f>
        <v>0</v>
      </c>
      <c r="M278" s="74">
        <f t="shared" si="53"/>
        <v>100</v>
      </c>
      <c r="N278" s="74"/>
    </row>
    <row r="279" spans="1:14" x14ac:dyDescent="0.3">
      <c r="A279" s="11">
        <v>702</v>
      </c>
      <c r="B279" s="83" t="s">
        <v>31</v>
      </c>
      <c r="C279" s="28">
        <v>702</v>
      </c>
      <c r="D279" s="41" t="s">
        <v>169</v>
      </c>
      <c r="E279" s="42" t="s">
        <v>126</v>
      </c>
      <c r="F279" s="42" t="s">
        <v>127</v>
      </c>
      <c r="G279" s="43" t="s">
        <v>128</v>
      </c>
      <c r="H279" s="44">
        <v>610</v>
      </c>
      <c r="I279" s="44">
        <v>161</v>
      </c>
      <c r="J279" s="44">
        <v>0</v>
      </c>
      <c r="K279" s="61">
        <v>161</v>
      </c>
      <c r="L279" s="61">
        <v>0</v>
      </c>
      <c r="M279" s="74">
        <f t="shared" si="53"/>
        <v>100</v>
      </c>
      <c r="N279" s="74"/>
    </row>
    <row r="280" spans="1:14" ht="41.4" x14ac:dyDescent="0.3">
      <c r="A280" s="11">
        <v>702</v>
      </c>
      <c r="B280" s="24" t="s">
        <v>203</v>
      </c>
      <c r="C280" s="28">
        <v>702</v>
      </c>
      <c r="D280" s="41" t="s">
        <v>150</v>
      </c>
      <c r="E280" s="42" t="s">
        <v>126</v>
      </c>
      <c r="F280" s="42" t="s">
        <v>127</v>
      </c>
      <c r="G280" s="43" t="s">
        <v>128</v>
      </c>
      <c r="H280" s="44"/>
      <c r="I280" s="46">
        <f>I281</f>
        <v>54055</v>
      </c>
      <c r="J280" s="46">
        <f>J281</f>
        <v>0</v>
      </c>
      <c r="K280" s="46">
        <f>K281</f>
        <v>54055</v>
      </c>
      <c r="L280" s="46">
        <f>L281</f>
        <v>0</v>
      </c>
      <c r="M280" s="74">
        <f t="shared" si="53"/>
        <v>100</v>
      </c>
      <c r="N280" s="74"/>
    </row>
    <row r="281" spans="1:14" x14ac:dyDescent="0.3">
      <c r="A281" s="11">
        <v>702</v>
      </c>
      <c r="B281" s="83" t="s">
        <v>31</v>
      </c>
      <c r="C281" s="28">
        <v>702</v>
      </c>
      <c r="D281" s="41" t="s">
        <v>150</v>
      </c>
      <c r="E281" s="42" t="s">
        <v>126</v>
      </c>
      <c r="F281" s="42" t="s">
        <v>127</v>
      </c>
      <c r="G281" s="43" t="s">
        <v>128</v>
      </c>
      <c r="H281" s="44">
        <v>610</v>
      </c>
      <c r="I281" s="46">
        <v>54055</v>
      </c>
      <c r="J281" s="48">
        <v>0</v>
      </c>
      <c r="K281" s="61">
        <v>54055</v>
      </c>
      <c r="L281" s="61">
        <v>0</v>
      </c>
      <c r="M281" s="74">
        <f t="shared" si="53"/>
        <v>100</v>
      </c>
      <c r="N281" s="74"/>
    </row>
    <row r="282" spans="1:14" x14ac:dyDescent="0.3">
      <c r="A282" s="11">
        <v>702</v>
      </c>
      <c r="B282" s="88" t="s">
        <v>108</v>
      </c>
      <c r="C282" s="28">
        <v>707</v>
      </c>
      <c r="D282" s="41"/>
      <c r="E282" s="42"/>
      <c r="F282" s="42"/>
      <c r="G282" s="43"/>
      <c r="H282" s="44"/>
      <c r="I282" s="44">
        <f>I285+I283</f>
        <v>10945</v>
      </c>
      <c r="J282" s="44">
        <f>J285+J283</f>
        <v>1691</v>
      </c>
      <c r="K282" s="44">
        <f>K285+K283</f>
        <v>10745</v>
      </c>
      <c r="L282" s="44">
        <f>L285+L283</f>
        <v>1491</v>
      </c>
      <c r="M282" s="74">
        <f t="shared" si="53"/>
        <v>98.172681589767024</v>
      </c>
      <c r="N282" s="74">
        <f>L282/J282*100</f>
        <v>88.172678888231815</v>
      </c>
    </row>
    <row r="283" spans="1:14" ht="41.4" x14ac:dyDescent="0.3">
      <c r="A283" s="11">
        <v>702</v>
      </c>
      <c r="B283" s="24" t="s">
        <v>170</v>
      </c>
      <c r="C283" s="28">
        <v>707</v>
      </c>
      <c r="D283" s="41" t="s">
        <v>169</v>
      </c>
      <c r="E283" s="84" t="s">
        <v>126</v>
      </c>
      <c r="F283" s="84" t="s">
        <v>127</v>
      </c>
      <c r="G283" s="71" t="s">
        <v>128</v>
      </c>
      <c r="H283" s="44"/>
      <c r="I283" s="46">
        <f>SUM(I284:I284)</f>
        <v>32</v>
      </c>
      <c r="J283" s="46">
        <f>SUM(J284:J284)</f>
        <v>0</v>
      </c>
      <c r="K283" s="46">
        <f>SUM(K284:K284)</f>
        <v>32</v>
      </c>
      <c r="L283" s="46">
        <f>SUM(L284:L284)</f>
        <v>0</v>
      </c>
      <c r="M283" s="74">
        <f t="shared" si="53"/>
        <v>100</v>
      </c>
      <c r="N283" s="74"/>
    </row>
    <row r="284" spans="1:14" x14ac:dyDescent="0.3">
      <c r="A284" s="11">
        <v>702</v>
      </c>
      <c r="B284" s="83" t="s">
        <v>31</v>
      </c>
      <c r="C284" s="28">
        <v>707</v>
      </c>
      <c r="D284" s="41" t="s">
        <v>169</v>
      </c>
      <c r="E284" s="84" t="s">
        <v>126</v>
      </c>
      <c r="F284" s="84" t="s">
        <v>127</v>
      </c>
      <c r="G284" s="71" t="s">
        <v>128</v>
      </c>
      <c r="H284" s="44">
        <v>610</v>
      </c>
      <c r="I284" s="46">
        <v>32</v>
      </c>
      <c r="J284" s="46">
        <v>0</v>
      </c>
      <c r="K284" s="61">
        <v>32</v>
      </c>
      <c r="L284" s="61">
        <v>0</v>
      </c>
      <c r="M284" s="74">
        <f t="shared" si="53"/>
        <v>100</v>
      </c>
      <c r="N284" s="74"/>
    </row>
    <row r="285" spans="1:14" ht="41.4" x14ac:dyDescent="0.3">
      <c r="A285" s="11">
        <v>702</v>
      </c>
      <c r="B285" s="24" t="s">
        <v>209</v>
      </c>
      <c r="C285" s="28">
        <v>707</v>
      </c>
      <c r="D285" s="41" t="s">
        <v>160</v>
      </c>
      <c r="E285" s="42" t="s">
        <v>126</v>
      </c>
      <c r="F285" s="42" t="s">
        <v>127</v>
      </c>
      <c r="G285" s="43" t="s">
        <v>128</v>
      </c>
      <c r="H285" s="44"/>
      <c r="I285" s="48">
        <f>SUM(I286:I288)</f>
        <v>10913</v>
      </c>
      <c r="J285" s="48">
        <f>SUM(J286:J288)</f>
        <v>1691</v>
      </c>
      <c r="K285" s="48">
        <f t="shared" ref="K285:L285" si="57">SUM(K286:K288)</f>
        <v>10713</v>
      </c>
      <c r="L285" s="48">
        <f t="shared" si="57"/>
        <v>1491</v>
      </c>
      <c r="M285" s="74">
        <f t="shared" si="53"/>
        <v>98.167323375790332</v>
      </c>
      <c r="N285" s="74">
        <f>L285/J285*100</f>
        <v>88.172678888231815</v>
      </c>
    </row>
    <row r="286" spans="1:14" ht="41.4" x14ac:dyDescent="0.3">
      <c r="A286" s="11">
        <v>702</v>
      </c>
      <c r="B286" s="24" t="s">
        <v>18</v>
      </c>
      <c r="C286" s="28">
        <v>707</v>
      </c>
      <c r="D286" s="41" t="s">
        <v>160</v>
      </c>
      <c r="E286" s="42" t="s">
        <v>126</v>
      </c>
      <c r="F286" s="42" t="s">
        <v>127</v>
      </c>
      <c r="G286" s="43" t="s">
        <v>128</v>
      </c>
      <c r="H286" s="44">
        <v>240</v>
      </c>
      <c r="I286" s="48">
        <v>666</v>
      </c>
      <c r="J286" s="48">
        <v>0</v>
      </c>
      <c r="K286" s="61">
        <v>666</v>
      </c>
      <c r="L286" s="61">
        <v>0</v>
      </c>
      <c r="M286" s="74">
        <f t="shared" si="53"/>
        <v>100</v>
      </c>
      <c r="N286" s="74"/>
    </row>
    <row r="287" spans="1:14" x14ac:dyDescent="0.3">
      <c r="A287" s="11">
        <v>702</v>
      </c>
      <c r="B287" s="24" t="s">
        <v>76</v>
      </c>
      <c r="C287" s="28">
        <v>707</v>
      </c>
      <c r="D287" s="41" t="s">
        <v>160</v>
      </c>
      <c r="E287" s="42" t="s">
        <v>126</v>
      </c>
      <c r="F287" s="42" t="s">
        <v>127</v>
      </c>
      <c r="G287" s="43" t="s">
        <v>128</v>
      </c>
      <c r="H287" s="44">
        <v>350</v>
      </c>
      <c r="I287" s="48">
        <v>30</v>
      </c>
      <c r="J287" s="48">
        <v>0</v>
      </c>
      <c r="K287" s="61">
        <v>30</v>
      </c>
      <c r="L287" s="61">
        <v>0</v>
      </c>
      <c r="M287" s="74">
        <f t="shared" si="53"/>
        <v>100</v>
      </c>
      <c r="N287" s="74"/>
    </row>
    <row r="288" spans="1:14" x14ac:dyDescent="0.3">
      <c r="A288" s="11">
        <v>702</v>
      </c>
      <c r="B288" s="83" t="s">
        <v>31</v>
      </c>
      <c r="C288" s="28">
        <v>707</v>
      </c>
      <c r="D288" s="41" t="s">
        <v>160</v>
      </c>
      <c r="E288" s="42" t="s">
        <v>126</v>
      </c>
      <c r="F288" s="42" t="s">
        <v>127</v>
      </c>
      <c r="G288" s="43" t="s">
        <v>128</v>
      </c>
      <c r="H288" s="44">
        <v>610</v>
      </c>
      <c r="I288" s="48">
        <v>10217</v>
      </c>
      <c r="J288" s="48">
        <v>1691</v>
      </c>
      <c r="K288" s="61">
        <v>10017</v>
      </c>
      <c r="L288" s="61">
        <v>1491</v>
      </c>
      <c r="M288" s="74">
        <f t="shared" si="53"/>
        <v>98.042478222570224</v>
      </c>
      <c r="N288" s="74">
        <f>L288/J288*100</f>
        <v>88.172678888231815</v>
      </c>
    </row>
    <row r="289" spans="1:14" x14ac:dyDescent="0.3">
      <c r="A289" s="11">
        <v>702</v>
      </c>
      <c r="B289" s="24" t="s">
        <v>67</v>
      </c>
      <c r="C289" s="28">
        <v>709</v>
      </c>
      <c r="D289" s="41"/>
      <c r="E289" s="42"/>
      <c r="F289" s="42"/>
      <c r="G289" s="43"/>
      <c r="H289" s="44"/>
      <c r="I289" s="48">
        <f>I290+I296+I292</f>
        <v>4582</v>
      </c>
      <c r="J289" s="48">
        <f t="shared" ref="J289:L289" si="58">J290+J296+J292</f>
        <v>2556</v>
      </c>
      <c r="K289" s="48">
        <f t="shared" si="58"/>
        <v>4582</v>
      </c>
      <c r="L289" s="48">
        <f t="shared" si="58"/>
        <v>2556</v>
      </c>
      <c r="M289" s="74">
        <f t="shared" si="53"/>
        <v>100</v>
      </c>
      <c r="N289" s="74">
        <f t="shared" si="53"/>
        <v>100</v>
      </c>
    </row>
    <row r="290" spans="1:14" ht="41.4" x14ac:dyDescent="0.3">
      <c r="A290" s="11">
        <v>702</v>
      </c>
      <c r="B290" s="24" t="s">
        <v>170</v>
      </c>
      <c r="C290" s="28">
        <v>709</v>
      </c>
      <c r="D290" s="41" t="s">
        <v>169</v>
      </c>
      <c r="E290" s="84" t="s">
        <v>126</v>
      </c>
      <c r="F290" s="84" t="s">
        <v>127</v>
      </c>
      <c r="G290" s="71" t="s">
        <v>128</v>
      </c>
      <c r="H290" s="44"/>
      <c r="I290" s="46">
        <f>SUM(I291)</f>
        <v>8</v>
      </c>
      <c r="J290" s="46">
        <f>SUM(J291)</f>
        <v>0</v>
      </c>
      <c r="K290" s="46">
        <f>SUM(K291)</f>
        <v>8</v>
      </c>
      <c r="L290" s="46">
        <f>SUM(L291)</f>
        <v>0</v>
      </c>
      <c r="M290" s="74">
        <f t="shared" si="53"/>
        <v>100</v>
      </c>
      <c r="N290" s="74"/>
    </row>
    <row r="291" spans="1:14" ht="41.4" x14ac:dyDescent="0.3">
      <c r="A291" s="11">
        <v>702</v>
      </c>
      <c r="B291" s="24" t="s">
        <v>18</v>
      </c>
      <c r="C291" s="28">
        <v>709</v>
      </c>
      <c r="D291" s="41" t="s">
        <v>169</v>
      </c>
      <c r="E291" s="84" t="s">
        <v>126</v>
      </c>
      <c r="F291" s="84" t="s">
        <v>127</v>
      </c>
      <c r="G291" s="71" t="s">
        <v>128</v>
      </c>
      <c r="H291" s="44">
        <v>240</v>
      </c>
      <c r="I291" s="46">
        <v>8</v>
      </c>
      <c r="J291" s="46">
        <v>0</v>
      </c>
      <c r="K291" s="61">
        <v>8</v>
      </c>
      <c r="L291" s="61">
        <v>0</v>
      </c>
      <c r="M291" s="74">
        <f t="shared" si="53"/>
        <v>100</v>
      </c>
      <c r="N291" s="74"/>
    </row>
    <row r="292" spans="1:14" ht="41.4" x14ac:dyDescent="0.3">
      <c r="A292" s="11">
        <v>702</v>
      </c>
      <c r="B292" s="67" t="s">
        <v>228</v>
      </c>
      <c r="C292" s="28">
        <v>709</v>
      </c>
      <c r="D292" s="41" t="s">
        <v>160</v>
      </c>
      <c r="E292" s="84" t="s">
        <v>126</v>
      </c>
      <c r="F292" s="84" t="s">
        <v>127</v>
      </c>
      <c r="G292" s="71" t="s">
        <v>128</v>
      </c>
      <c r="H292" s="44"/>
      <c r="I292" s="46">
        <f>I293+I294+I295</f>
        <v>2843</v>
      </c>
      <c r="J292" s="46">
        <f t="shared" ref="J292:L292" si="59">J293+J294+J295</f>
        <v>2556</v>
      </c>
      <c r="K292" s="46">
        <f t="shared" si="59"/>
        <v>2843</v>
      </c>
      <c r="L292" s="46">
        <f t="shared" si="59"/>
        <v>2556</v>
      </c>
      <c r="M292" s="74">
        <f t="shared" si="53"/>
        <v>100</v>
      </c>
      <c r="N292" s="74">
        <f t="shared" si="53"/>
        <v>100</v>
      </c>
    </row>
    <row r="293" spans="1:14" ht="41.4" x14ac:dyDescent="0.3">
      <c r="A293" s="11">
        <v>702</v>
      </c>
      <c r="B293" s="24" t="s">
        <v>18</v>
      </c>
      <c r="C293" s="28">
        <v>709</v>
      </c>
      <c r="D293" s="41" t="s">
        <v>160</v>
      </c>
      <c r="E293" s="84" t="s">
        <v>126</v>
      </c>
      <c r="F293" s="84" t="s">
        <v>127</v>
      </c>
      <c r="G293" s="71" t="s">
        <v>128</v>
      </c>
      <c r="H293" s="44">
        <v>240</v>
      </c>
      <c r="I293" s="46">
        <v>2756</v>
      </c>
      <c r="J293" s="46">
        <v>2556</v>
      </c>
      <c r="K293" s="61">
        <v>2756</v>
      </c>
      <c r="L293" s="61">
        <v>2556</v>
      </c>
      <c r="M293" s="74">
        <f t="shared" si="53"/>
        <v>100</v>
      </c>
      <c r="N293" s="74">
        <f t="shared" si="53"/>
        <v>100</v>
      </c>
    </row>
    <row r="294" spans="1:14" ht="41.4" x14ac:dyDescent="0.3">
      <c r="A294" s="11">
        <v>702</v>
      </c>
      <c r="B294" s="87" t="s">
        <v>39</v>
      </c>
      <c r="C294" s="28">
        <v>709</v>
      </c>
      <c r="D294" s="41" t="s">
        <v>160</v>
      </c>
      <c r="E294" s="84" t="s">
        <v>126</v>
      </c>
      <c r="F294" s="84" t="s">
        <v>127</v>
      </c>
      <c r="G294" s="71" t="s">
        <v>128</v>
      </c>
      <c r="H294" s="44">
        <v>320</v>
      </c>
      <c r="I294" s="46">
        <v>79</v>
      </c>
      <c r="J294" s="46">
        <v>0</v>
      </c>
      <c r="K294" s="61">
        <v>79</v>
      </c>
      <c r="L294" s="61"/>
      <c r="M294" s="74">
        <f t="shared" si="53"/>
        <v>100</v>
      </c>
      <c r="N294" s="74"/>
    </row>
    <row r="295" spans="1:14" x14ac:dyDescent="0.3">
      <c r="A295" s="11">
        <v>702</v>
      </c>
      <c r="B295" s="87" t="s">
        <v>229</v>
      </c>
      <c r="C295" s="28">
        <v>709</v>
      </c>
      <c r="D295" s="41" t="s">
        <v>160</v>
      </c>
      <c r="E295" s="84" t="s">
        <v>126</v>
      </c>
      <c r="F295" s="84" t="s">
        <v>127</v>
      </c>
      <c r="G295" s="71" t="s">
        <v>128</v>
      </c>
      <c r="H295" s="44">
        <v>360</v>
      </c>
      <c r="I295" s="46">
        <v>8</v>
      </c>
      <c r="J295" s="46">
        <v>0</v>
      </c>
      <c r="K295" s="61">
        <v>8</v>
      </c>
      <c r="L295" s="61"/>
      <c r="M295" s="74">
        <f t="shared" si="53"/>
        <v>100</v>
      </c>
      <c r="N295" s="74"/>
    </row>
    <row r="296" spans="1:14" ht="55.2" x14ac:dyDescent="0.3">
      <c r="A296" s="11">
        <v>702</v>
      </c>
      <c r="B296" s="87" t="s">
        <v>106</v>
      </c>
      <c r="C296" s="28">
        <v>709</v>
      </c>
      <c r="D296" s="41" t="s">
        <v>159</v>
      </c>
      <c r="E296" s="42" t="s">
        <v>126</v>
      </c>
      <c r="F296" s="42" t="s">
        <v>127</v>
      </c>
      <c r="G296" s="43" t="s">
        <v>128</v>
      </c>
      <c r="H296" s="44"/>
      <c r="I296" s="48">
        <f>I297</f>
        <v>1731</v>
      </c>
      <c r="J296" s="48">
        <f>J297</f>
        <v>0</v>
      </c>
      <c r="K296" s="48">
        <f>K297</f>
        <v>1731</v>
      </c>
      <c r="L296" s="48">
        <f>L297</f>
        <v>0</v>
      </c>
      <c r="M296" s="74">
        <f t="shared" si="53"/>
        <v>100</v>
      </c>
      <c r="N296" s="74"/>
    </row>
    <row r="297" spans="1:14" ht="27.6" x14ac:dyDescent="0.3">
      <c r="A297" s="11">
        <v>702</v>
      </c>
      <c r="B297" s="87" t="s">
        <v>107</v>
      </c>
      <c r="C297" s="28">
        <v>709</v>
      </c>
      <c r="D297" s="41" t="s">
        <v>159</v>
      </c>
      <c r="E297" s="42" t="s">
        <v>129</v>
      </c>
      <c r="F297" s="42" t="s">
        <v>127</v>
      </c>
      <c r="G297" s="43" t="s">
        <v>128</v>
      </c>
      <c r="H297" s="44"/>
      <c r="I297" s="48">
        <f>I298+I299</f>
        <v>1731</v>
      </c>
      <c r="J297" s="48">
        <f>J298+J299</f>
        <v>0</v>
      </c>
      <c r="K297" s="48">
        <f>K298+K299</f>
        <v>1731</v>
      </c>
      <c r="L297" s="48">
        <f>L298+L299</f>
        <v>0</v>
      </c>
      <c r="M297" s="74">
        <f t="shared" si="53"/>
        <v>100</v>
      </c>
      <c r="N297" s="74"/>
    </row>
    <row r="298" spans="1:14" ht="41.4" x14ac:dyDescent="0.3">
      <c r="A298" s="11">
        <v>702</v>
      </c>
      <c r="B298" s="24" t="s">
        <v>16</v>
      </c>
      <c r="C298" s="28">
        <v>709</v>
      </c>
      <c r="D298" s="41" t="s">
        <v>159</v>
      </c>
      <c r="E298" s="42" t="s">
        <v>129</v>
      </c>
      <c r="F298" s="42" t="s">
        <v>127</v>
      </c>
      <c r="G298" s="43" t="s">
        <v>128</v>
      </c>
      <c r="H298" s="44">
        <v>120</v>
      </c>
      <c r="I298" s="48">
        <v>1721</v>
      </c>
      <c r="J298" s="48">
        <v>0</v>
      </c>
      <c r="K298" s="61">
        <v>1721</v>
      </c>
      <c r="L298" s="61"/>
      <c r="M298" s="74">
        <f t="shared" si="53"/>
        <v>100</v>
      </c>
      <c r="N298" s="74"/>
    </row>
    <row r="299" spans="1:14" ht="41.4" x14ac:dyDescent="0.3">
      <c r="A299" s="11">
        <v>702</v>
      </c>
      <c r="B299" s="24" t="s">
        <v>18</v>
      </c>
      <c r="C299" s="28">
        <v>709</v>
      </c>
      <c r="D299" s="41" t="s">
        <v>159</v>
      </c>
      <c r="E299" s="42" t="s">
        <v>129</v>
      </c>
      <c r="F299" s="42" t="s">
        <v>127</v>
      </c>
      <c r="G299" s="43" t="s">
        <v>128</v>
      </c>
      <c r="H299" s="44">
        <v>240</v>
      </c>
      <c r="I299" s="48">
        <v>10</v>
      </c>
      <c r="J299" s="48">
        <v>0</v>
      </c>
      <c r="K299" s="61">
        <v>10</v>
      </c>
      <c r="L299" s="61">
        <v>0</v>
      </c>
      <c r="M299" s="74">
        <f t="shared" si="53"/>
        <v>100</v>
      </c>
      <c r="N299" s="74"/>
    </row>
    <row r="300" spans="1:14" x14ac:dyDescent="0.3">
      <c r="A300" s="11">
        <v>702</v>
      </c>
      <c r="B300" s="24" t="s">
        <v>68</v>
      </c>
      <c r="C300" s="28">
        <v>801</v>
      </c>
      <c r="D300" s="41"/>
      <c r="E300" s="42"/>
      <c r="F300" s="42"/>
      <c r="G300" s="43"/>
      <c r="H300" s="44"/>
      <c r="I300" s="48">
        <f>I303+I301</f>
        <v>76030</v>
      </c>
      <c r="J300" s="48">
        <f>J303+J301</f>
        <v>279</v>
      </c>
      <c r="K300" s="48">
        <f>K303+K301</f>
        <v>76030</v>
      </c>
      <c r="L300" s="48">
        <f>L303+L301</f>
        <v>279</v>
      </c>
      <c r="M300" s="74">
        <f t="shared" si="53"/>
        <v>100</v>
      </c>
      <c r="N300" s="74">
        <f>L300/J300*100</f>
        <v>100</v>
      </c>
    </row>
    <row r="301" spans="1:14" ht="41.4" x14ac:dyDescent="0.3">
      <c r="A301" s="11">
        <v>702</v>
      </c>
      <c r="B301" s="24" t="s">
        <v>170</v>
      </c>
      <c r="C301" s="28">
        <v>801</v>
      </c>
      <c r="D301" s="41" t="s">
        <v>169</v>
      </c>
      <c r="E301" s="84" t="s">
        <v>126</v>
      </c>
      <c r="F301" s="84" t="s">
        <v>127</v>
      </c>
      <c r="G301" s="71" t="s">
        <v>128</v>
      </c>
      <c r="H301" s="44"/>
      <c r="I301" s="46">
        <f>I302</f>
        <v>288</v>
      </c>
      <c r="J301" s="46">
        <f>J302</f>
        <v>0</v>
      </c>
      <c r="K301" s="46">
        <f>K302</f>
        <v>288</v>
      </c>
      <c r="L301" s="46">
        <f>L302</f>
        <v>0</v>
      </c>
      <c r="M301" s="74">
        <f t="shared" si="53"/>
        <v>100</v>
      </c>
      <c r="N301" s="74"/>
    </row>
    <row r="302" spans="1:14" x14ac:dyDescent="0.3">
      <c r="A302" s="11">
        <v>702</v>
      </c>
      <c r="B302" s="83" t="s">
        <v>31</v>
      </c>
      <c r="C302" s="28">
        <v>801</v>
      </c>
      <c r="D302" s="41" t="s">
        <v>169</v>
      </c>
      <c r="E302" s="42" t="s">
        <v>126</v>
      </c>
      <c r="F302" s="42" t="s">
        <v>127</v>
      </c>
      <c r="G302" s="43" t="s">
        <v>128</v>
      </c>
      <c r="H302" s="44">
        <v>610</v>
      </c>
      <c r="I302" s="46">
        <v>288</v>
      </c>
      <c r="J302" s="46">
        <v>0</v>
      </c>
      <c r="K302" s="61">
        <v>288</v>
      </c>
      <c r="L302" s="61">
        <v>0</v>
      </c>
      <c r="M302" s="74">
        <f t="shared" si="53"/>
        <v>100</v>
      </c>
      <c r="N302" s="74"/>
    </row>
    <row r="303" spans="1:14" ht="41.4" x14ac:dyDescent="0.3">
      <c r="A303" s="11">
        <v>702</v>
      </c>
      <c r="B303" s="24" t="s">
        <v>230</v>
      </c>
      <c r="C303" s="28">
        <v>801</v>
      </c>
      <c r="D303" s="41" t="s">
        <v>150</v>
      </c>
      <c r="E303" s="42" t="s">
        <v>126</v>
      </c>
      <c r="F303" s="42" t="s">
        <v>127</v>
      </c>
      <c r="G303" s="43" t="s">
        <v>128</v>
      </c>
      <c r="H303" s="44"/>
      <c r="I303" s="48">
        <f>SUM(I304:I306)</f>
        <v>75742</v>
      </c>
      <c r="J303" s="48">
        <f>SUM(J304:J306)</f>
        <v>279</v>
      </c>
      <c r="K303" s="48">
        <f>SUM(K304:K306)</f>
        <v>75742</v>
      </c>
      <c r="L303" s="48">
        <f>SUM(L304:L306)</f>
        <v>279</v>
      </c>
      <c r="M303" s="74">
        <f t="shared" si="53"/>
        <v>100</v>
      </c>
      <c r="N303" s="74">
        <f>L303/J303*100</f>
        <v>100</v>
      </c>
    </row>
    <row r="304" spans="1:14" ht="41.4" x14ac:dyDescent="0.3">
      <c r="A304" s="11">
        <v>702</v>
      </c>
      <c r="B304" s="24" t="s">
        <v>18</v>
      </c>
      <c r="C304" s="28">
        <v>801</v>
      </c>
      <c r="D304" s="41" t="s">
        <v>150</v>
      </c>
      <c r="E304" s="42" t="s">
        <v>126</v>
      </c>
      <c r="F304" s="42" t="s">
        <v>127</v>
      </c>
      <c r="G304" s="43" t="s">
        <v>128</v>
      </c>
      <c r="H304" s="44">
        <v>240</v>
      </c>
      <c r="I304" s="48">
        <v>300</v>
      </c>
      <c r="J304" s="48">
        <v>0</v>
      </c>
      <c r="K304" s="61">
        <v>300</v>
      </c>
      <c r="L304" s="61">
        <v>0</v>
      </c>
      <c r="M304" s="74">
        <f t="shared" si="53"/>
        <v>100</v>
      </c>
      <c r="N304" s="74"/>
    </row>
    <row r="305" spans="1:14" x14ac:dyDescent="0.3">
      <c r="A305" s="11">
        <v>702</v>
      </c>
      <c r="B305" s="24" t="s">
        <v>76</v>
      </c>
      <c r="C305" s="28">
        <v>801</v>
      </c>
      <c r="D305" s="41" t="s">
        <v>150</v>
      </c>
      <c r="E305" s="42" t="s">
        <v>126</v>
      </c>
      <c r="F305" s="42" t="s">
        <v>127</v>
      </c>
      <c r="G305" s="43" t="s">
        <v>128</v>
      </c>
      <c r="H305" s="44">
        <v>350</v>
      </c>
      <c r="I305" s="48">
        <v>40</v>
      </c>
      <c r="J305" s="48">
        <v>0</v>
      </c>
      <c r="K305" s="61">
        <v>40</v>
      </c>
      <c r="L305" s="61">
        <v>0</v>
      </c>
      <c r="M305" s="74">
        <f t="shared" si="53"/>
        <v>100</v>
      </c>
      <c r="N305" s="74"/>
    </row>
    <row r="306" spans="1:14" x14ac:dyDescent="0.3">
      <c r="A306" s="11">
        <v>702</v>
      </c>
      <c r="B306" s="83" t="s">
        <v>31</v>
      </c>
      <c r="C306" s="28">
        <v>801</v>
      </c>
      <c r="D306" s="41" t="s">
        <v>150</v>
      </c>
      <c r="E306" s="42" t="s">
        <v>126</v>
      </c>
      <c r="F306" s="42" t="s">
        <v>127</v>
      </c>
      <c r="G306" s="43" t="s">
        <v>128</v>
      </c>
      <c r="H306" s="44">
        <v>610</v>
      </c>
      <c r="I306" s="48">
        <v>75402</v>
      </c>
      <c r="J306" s="48">
        <v>279</v>
      </c>
      <c r="K306" s="61">
        <v>75402</v>
      </c>
      <c r="L306" s="61">
        <v>279</v>
      </c>
      <c r="M306" s="74">
        <f t="shared" si="53"/>
        <v>100</v>
      </c>
      <c r="N306" s="74">
        <f>L306/J306*100</f>
        <v>100</v>
      </c>
    </row>
    <row r="307" spans="1:14" ht="27.6" x14ac:dyDescent="0.3">
      <c r="A307" s="11">
        <v>702</v>
      </c>
      <c r="B307" s="83" t="s">
        <v>109</v>
      </c>
      <c r="C307" s="28">
        <v>804</v>
      </c>
      <c r="D307" s="41"/>
      <c r="E307" s="42"/>
      <c r="F307" s="42"/>
      <c r="G307" s="43"/>
      <c r="H307" s="44"/>
      <c r="I307" s="46">
        <f>I308+I310</f>
        <v>1768</v>
      </c>
      <c r="J307" s="46">
        <f>J308+J310</f>
        <v>0</v>
      </c>
      <c r="K307" s="46">
        <f>K308+K310</f>
        <v>1768</v>
      </c>
      <c r="L307" s="46">
        <f>L308+L310</f>
        <v>0</v>
      </c>
      <c r="M307" s="74">
        <f t="shared" si="53"/>
        <v>100</v>
      </c>
      <c r="N307" s="74"/>
    </row>
    <row r="308" spans="1:14" ht="41.4" x14ac:dyDescent="0.3">
      <c r="A308" s="11">
        <v>702</v>
      </c>
      <c r="B308" s="24" t="s">
        <v>170</v>
      </c>
      <c r="C308" s="28">
        <v>804</v>
      </c>
      <c r="D308" s="41" t="s">
        <v>169</v>
      </c>
      <c r="E308" s="84" t="s">
        <v>126</v>
      </c>
      <c r="F308" s="84" t="s">
        <v>127</v>
      </c>
      <c r="G308" s="71" t="s">
        <v>128</v>
      </c>
      <c r="H308" s="44"/>
      <c r="I308" s="46">
        <f>I309</f>
        <v>12</v>
      </c>
      <c r="J308" s="46">
        <f>J309</f>
        <v>0</v>
      </c>
      <c r="K308" s="46">
        <f>K309</f>
        <v>12</v>
      </c>
      <c r="L308" s="46">
        <f>L309</f>
        <v>0</v>
      </c>
      <c r="M308" s="74">
        <f t="shared" si="53"/>
        <v>100</v>
      </c>
      <c r="N308" s="74"/>
    </row>
    <row r="309" spans="1:14" ht="41.4" x14ac:dyDescent="0.3">
      <c r="A309" s="11">
        <v>702</v>
      </c>
      <c r="B309" s="24" t="s">
        <v>18</v>
      </c>
      <c r="C309" s="28">
        <v>804</v>
      </c>
      <c r="D309" s="41" t="s">
        <v>169</v>
      </c>
      <c r="E309" s="42" t="s">
        <v>126</v>
      </c>
      <c r="F309" s="42" t="s">
        <v>127</v>
      </c>
      <c r="G309" s="43" t="s">
        <v>128</v>
      </c>
      <c r="H309" s="44">
        <v>240</v>
      </c>
      <c r="I309" s="46">
        <v>12</v>
      </c>
      <c r="J309" s="46">
        <v>0</v>
      </c>
      <c r="K309" s="61">
        <v>12</v>
      </c>
      <c r="L309" s="61">
        <v>0</v>
      </c>
      <c r="M309" s="74">
        <f t="shared" si="53"/>
        <v>100</v>
      </c>
      <c r="N309" s="74"/>
    </row>
    <row r="310" spans="1:14" ht="55.2" x14ac:dyDescent="0.3">
      <c r="A310" s="11">
        <v>702</v>
      </c>
      <c r="B310" s="87" t="s">
        <v>106</v>
      </c>
      <c r="C310" s="28">
        <v>804</v>
      </c>
      <c r="D310" s="41" t="s">
        <v>159</v>
      </c>
      <c r="E310" s="42" t="s">
        <v>126</v>
      </c>
      <c r="F310" s="42" t="s">
        <v>127</v>
      </c>
      <c r="G310" s="43" t="s">
        <v>128</v>
      </c>
      <c r="H310" s="44"/>
      <c r="I310" s="48">
        <f>I311</f>
        <v>1756</v>
      </c>
      <c r="J310" s="48">
        <f>J311</f>
        <v>0</v>
      </c>
      <c r="K310" s="48">
        <f>K311</f>
        <v>1756</v>
      </c>
      <c r="L310" s="48">
        <f>L311</f>
        <v>0</v>
      </c>
      <c r="M310" s="74">
        <f t="shared" si="53"/>
        <v>100</v>
      </c>
      <c r="N310" s="74"/>
    </row>
    <row r="311" spans="1:14" ht="27.6" x14ac:dyDescent="0.3">
      <c r="A311" s="11">
        <v>702</v>
      </c>
      <c r="B311" s="87" t="s">
        <v>107</v>
      </c>
      <c r="C311" s="28">
        <v>804</v>
      </c>
      <c r="D311" s="41" t="s">
        <v>159</v>
      </c>
      <c r="E311" s="42" t="s">
        <v>129</v>
      </c>
      <c r="F311" s="42" t="s">
        <v>127</v>
      </c>
      <c r="G311" s="43" t="s">
        <v>128</v>
      </c>
      <c r="H311" s="44"/>
      <c r="I311" s="48">
        <f>I312+I313</f>
        <v>1756</v>
      </c>
      <c r="J311" s="48">
        <f>J312+J313</f>
        <v>0</v>
      </c>
      <c r="K311" s="48">
        <f>K312+K313</f>
        <v>1756</v>
      </c>
      <c r="L311" s="48">
        <f>L312+L313</f>
        <v>0</v>
      </c>
      <c r="M311" s="74">
        <f t="shared" si="53"/>
        <v>100</v>
      </c>
      <c r="N311" s="74"/>
    </row>
    <row r="312" spans="1:14" ht="41.4" x14ac:dyDescent="0.3">
      <c r="A312" s="11">
        <v>702</v>
      </c>
      <c r="B312" s="24" t="s">
        <v>16</v>
      </c>
      <c r="C312" s="28">
        <v>804</v>
      </c>
      <c r="D312" s="41" t="s">
        <v>159</v>
      </c>
      <c r="E312" s="42" t="s">
        <v>129</v>
      </c>
      <c r="F312" s="42" t="s">
        <v>127</v>
      </c>
      <c r="G312" s="43" t="s">
        <v>128</v>
      </c>
      <c r="H312" s="44">
        <v>120</v>
      </c>
      <c r="I312" s="48">
        <v>1747</v>
      </c>
      <c r="J312" s="48">
        <v>0</v>
      </c>
      <c r="K312" s="61">
        <v>1747</v>
      </c>
      <c r="L312" s="61">
        <v>0</v>
      </c>
      <c r="M312" s="74">
        <f t="shared" si="53"/>
        <v>100</v>
      </c>
      <c r="N312" s="74"/>
    </row>
    <row r="313" spans="1:14" ht="41.4" x14ac:dyDescent="0.3">
      <c r="A313" s="11">
        <v>702</v>
      </c>
      <c r="B313" s="24" t="s">
        <v>18</v>
      </c>
      <c r="C313" s="28">
        <v>804</v>
      </c>
      <c r="D313" s="41" t="s">
        <v>159</v>
      </c>
      <c r="E313" s="42" t="s">
        <v>129</v>
      </c>
      <c r="F313" s="42" t="s">
        <v>127</v>
      </c>
      <c r="G313" s="43" t="s">
        <v>128</v>
      </c>
      <c r="H313" s="44">
        <v>240</v>
      </c>
      <c r="I313" s="48">
        <v>9</v>
      </c>
      <c r="J313" s="48">
        <v>0</v>
      </c>
      <c r="K313" s="61">
        <v>9</v>
      </c>
      <c r="L313" s="61">
        <v>0</v>
      </c>
      <c r="M313" s="74">
        <f t="shared" si="53"/>
        <v>100</v>
      </c>
      <c r="N313" s="74"/>
    </row>
    <row r="314" spans="1:14" ht="27.6" x14ac:dyDescent="0.3">
      <c r="A314" s="12">
        <v>702</v>
      </c>
      <c r="B314" s="88" t="s">
        <v>110</v>
      </c>
      <c r="C314" s="68">
        <v>909</v>
      </c>
      <c r="D314" s="69"/>
      <c r="E314" s="70"/>
      <c r="F314" s="70"/>
      <c r="G314" s="71"/>
      <c r="H314" s="45"/>
      <c r="I314" s="48">
        <f t="shared" ref="I314:L314" si="60">I315</f>
        <v>1012</v>
      </c>
      <c r="J314" s="48">
        <f t="shared" si="60"/>
        <v>0</v>
      </c>
      <c r="K314" s="48">
        <f t="shared" si="60"/>
        <v>1009</v>
      </c>
      <c r="L314" s="48">
        <f t="shared" si="60"/>
        <v>0</v>
      </c>
      <c r="M314" s="74">
        <f t="shared" si="53"/>
        <v>99.703557312252968</v>
      </c>
      <c r="N314" s="74"/>
    </row>
    <row r="315" spans="1:14" ht="41.4" x14ac:dyDescent="0.3">
      <c r="A315" s="12">
        <v>702</v>
      </c>
      <c r="B315" s="67" t="s">
        <v>210</v>
      </c>
      <c r="C315" s="68">
        <v>909</v>
      </c>
      <c r="D315" s="69" t="s">
        <v>161</v>
      </c>
      <c r="E315" s="70" t="s">
        <v>126</v>
      </c>
      <c r="F315" s="70" t="s">
        <v>127</v>
      </c>
      <c r="G315" s="71" t="s">
        <v>128</v>
      </c>
      <c r="H315" s="45"/>
      <c r="I315" s="48">
        <f>I316+I317</f>
        <v>1012</v>
      </c>
      <c r="J315" s="48">
        <f t="shared" ref="J315:L315" si="61">J316+J317</f>
        <v>0</v>
      </c>
      <c r="K315" s="48">
        <f t="shared" si="61"/>
        <v>1009</v>
      </c>
      <c r="L315" s="48">
        <f t="shared" si="61"/>
        <v>0</v>
      </c>
      <c r="M315" s="74">
        <f t="shared" si="53"/>
        <v>99.703557312252968</v>
      </c>
      <c r="N315" s="74"/>
    </row>
    <row r="316" spans="1:14" ht="41.4" x14ac:dyDescent="0.3">
      <c r="A316" s="12">
        <v>702</v>
      </c>
      <c r="B316" s="87" t="s">
        <v>39</v>
      </c>
      <c r="C316" s="68">
        <v>909</v>
      </c>
      <c r="D316" s="69" t="s">
        <v>161</v>
      </c>
      <c r="E316" s="70" t="s">
        <v>126</v>
      </c>
      <c r="F316" s="70" t="s">
        <v>127</v>
      </c>
      <c r="G316" s="71" t="s">
        <v>128</v>
      </c>
      <c r="H316" s="45">
        <v>320</v>
      </c>
      <c r="I316" s="48">
        <v>876</v>
      </c>
      <c r="J316" s="48">
        <v>0</v>
      </c>
      <c r="K316" s="61">
        <v>873</v>
      </c>
      <c r="L316" s="61">
        <v>0</v>
      </c>
      <c r="M316" s="74">
        <f t="shared" si="53"/>
        <v>99.657534246575338</v>
      </c>
      <c r="N316" s="74"/>
    </row>
    <row r="317" spans="1:14" x14ac:dyDescent="0.3">
      <c r="A317" s="12">
        <v>702</v>
      </c>
      <c r="B317" s="87" t="s">
        <v>229</v>
      </c>
      <c r="C317" s="68">
        <v>909</v>
      </c>
      <c r="D317" s="69" t="s">
        <v>161</v>
      </c>
      <c r="E317" s="70" t="s">
        <v>126</v>
      </c>
      <c r="F317" s="70" t="s">
        <v>127</v>
      </c>
      <c r="G317" s="71" t="s">
        <v>128</v>
      </c>
      <c r="H317" s="45">
        <v>360</v>
      </c>
      <c r="I317" s="48">
        <v>136</v>
      </c>
      <c r="J317" s="48">
        <v>0</v>
      </c>
      <c r="K317" s="61">
        <v>136</v>
      </c>
      <c r="L317" s="61">
        <v>0</v>
      </c>
      <c r="M317" s="74">
        <f t="shared" si="53"/>
        <v>100</v>
      </c>
      <c r="N317" s="74"/>
    </row>
    <row r="318" spans="1:14" x14ac:dyDescent="0.3">
      <c r="A318" s="11">
        <v>702</v>
      </c>
      <c r="B318" s="83" t="s">
        <v>111</v>
      </c>
      <c r="C318" s="28">
        <v>1001</v>
      </c>
      <c r="D318" s="41"/>
      <c r="E318" s="42"/>
      <c r="F318" s="42"/>
      <c r="G318" s="43"/>
      <c r="H318" s="44"/>
      <c r="I318" s="48">
        <f t="shared" ref="I318:L319" si="62">I319</f>
        <v>5392</v>
      </c>
      <c r="J318" s="48">
        <f t="shared" si="62"/>
        <v>0</v>
      </c>
      <c r="K318" s="48">
        <f t="shared" si="62"/>
        <v>5392</v>
      </c>
      <c r="L318" s="48">
        <f t="shared" si="62"/>
        <v>0</v>
      </c>
      <c r="M318" s="74">
        <f t="shared" si="53"/>
        <v>100</v>
      </c>
      <c r="N318" s="74"/>
    </row>
    <row r="319" spans="1:14" ht="55.2" x14ac:dyDescent="0.3">
      <c r="A319" s="11">
        <v>702</v>
      </c>
      <c r="B319" s="24" t="s">
        <v>112</v>
      </c>
      <c r="C319" s="28">
        <v>1001</v>
      </c>
      <c r="D319" s="41" t="s">
        <v>162</v>
      </c>
      <c r="E319" s="42" t="s">
        <v>126</v>
      </c>
      <c r="F319" s="42" t="s">
        <v>127</v>
      </c>
      <c r="G319" s="43" t="s">
        <v>128</v>
      </c>
      <c r="H319" s="44"/>
      <c r="I319" s="44">
        <f t="shared" si="62"/>
        <v>5392</v>
      </c>
      <c r="J319" s="44">
        <f t="shared" si="62"/>
        <v>0</v>
      </c>
      <c r="K319" s="44">
        <f t="shared" si="62"/>
        <v>5392</v>
      </c>
      <c r="L319" s="44">
        <f t="shared" si="62"/>
        <v>0</v>
      </c>
      <c r="M319" s="74">
        <f t="shared" si="53"/>
        <v>100</v>
      </c>
      <c r="N319" s="74"/>
    </row>
    <row r="320" spans="1:14" ht="27.6" x14ac:dyDescent="0.3">
      <c r="A320" s="11">
        <v>702</v>
      </c>
      <c r="B320" s="67" t="s">
        <v>71</v>
      </c>
      <c r="C320" s="28">
        <v>1001</v>
      </c>
      <c r="D320" s="41" t="s">
        <v>162</v>
      </c>
      <c r="E320" s="42" t="s">
        <v>126</v>
      </c>
      <c r="F320" s="42" t="s">
        <v>127</v>
      </c>
      <c r="G320" s="43" t="s">
        <v>128</v>
      </c>
      <c r="H320" s="44">
        <v>310</v>
      </c>
      <c r="I320" s="44">
        <v>5392</v>
      </c>
      <c r="J320" s="44">
        <v>0</v>
      </c>
      <c r="K320" s="61">
        <v>5392</v>
      </c>
      <c r="L320" s="61">
        <v>0</v>
      </c>
      <c r="M320" s="74">
        <f t="shared" si="53"/>
        <v>100</v>
      </c>
      <c r="N320" s="74"/>
    </row>
    <row r="321" spans="1:14" x14ac:dyDescent="0.3">
      <c r="A321" s="11">
        <v>702</v>
      </c>
      <c r="B321" s="24" t="s">
        <v>70</v>
      </c>
      <c r="C321" s="28">
        <v>1003</v>
      </c>
      <c r="D321" s="92"/>
      <c r="E321" s="93"/>
      <c r="F321" s="93"/>
      <c r="G321" s="89"/>
      <c r="H321" s="48"/>
      <c r="I321" s="44">
        <f t="shared" ref="I321:L323" si="63">I322</f>
        <v>1140</v>
      </c>
      <c r="J321" s="44">
        <f t="shared" si="63"/>
        <v>0</v>
      </c>
      <c r="K321" s="44">
        <f t="shared" si="63"/>
        <v>1140</v>
      </c>
      <c r="L321" s="44">
        <f t="shared" si="63"/>
        <v>0</v>
      </c>
      <c r="M321" s="74">
        <f t="shared" si="53"/>
        <v>100</v>
      </c>
      <c r="N321" s="74"/>
    </row>
    <row r="322" spans="1:14" ht="41.4" x14ac:dyDescent="0.3">
      <c r="A322" s="11">
        <v>702</v>
      </c>
      <c r="B322" s="24" t="s">
        <v>113</v>
      </c>
      <c r="C322" s="28">
        <v>1003</v>
      </c>
      <c r="D322" s="41" t="s">
        <v>163</v>
      </c>
      <c r="E322" s="42" t="s">
        <v>126</v>
      </c>
      <c r="F322" s="42" t="s">
        <v>127</v>
      </c>
      <c r="G322" s="89" t="s">
        <v>128</v>
      </c>
      <c r="H322" s="44"/>
      <c r="I322" s="44">
        <f t="shared" si="63"/>
        <v>1140</v>
      </c>
      <c r="J322" s="44">
        <f t="shared" si="63"/>
        <v>0</v>
      </c>
      <c r="K322" s="44">
        <f t="shared" si="63"/>
        <v>1140</v>
      </c>
      <c r="L322" s="44">
        <f t="shared" si="63"/>
        <v>0</v>
      </c>
      <c r="M322" s="74">
        <f t="shared" si="53"/>
        <v>100</v>
      </c>
      <c r="N322" s="74"/>
    </row>
    <row r="323" spans="1:14" ht="41.4" x14ac:dyDescent="0.3">
      <c r="A323" s="11">
        <v>702</v>
      </c>
      <c r="B323" s="24" t="s">
        <v>114</v>
      </c>
      <c r="C323" s="28">
        <v>1003</v>
      </c>
      <c r="D323" s="41" t="s">
        <v>163</v>
      </c>
      <c r="E323" s="42" t="s">
        <v>135</v>
      </c>
      <c r="F323" s="42" t="s">
        <v>127</v>
      </c>
      <c r="G323" s="43" t="s">
        <v>128</v>
      </c>
      <c r="H323" s="44"/>
      <c r="I323" s="44">
        <f t="shared" si="63"/>
        <v>1140</v>
      </c>
      <c r="J323" s="44">
        <f t="shared" si="63"/>
        <v>0</v>
      </c>
      <c r="K323" s="44">
        <f t="shared" si="63"/>
        <v>1140</v>
      </c>
      <c r="L323" s="44">
        <f t="shared" si="63"/>
        <v>0</v>
      </c>
      <c r="M323" s="74">
        <f t="shared" ref="M323:N375" si="64">K323/I323*100</f>
        <v>100</v>
      </c>
      <c r="N323" s="74"/>
    </row>
    <row r="324" spans="1:14" ht="27.6" x14ac:dyDescent="0.3">
      <c r="A324" s="11">
        <v>702</v>
      </c>
      <c r="B324" s="67" t="s">
        <v>71</v>
      </c>
      <c r="C324" s="28">
        <v>1003</v>
      </c>
      <c r="D324" s="41" t="s">
        <v>163</v>
      </c>
      <c r="E324" s="42" t="s">
        <v>135</v>
      </c>
      <c r="F324" s="42" t="s">
        <v>127</v>
      </c>
      <c r="G324" s="43" t="s">
        <v>128</v>
      </c>
      <c r="H324" s="44">
        <v>310</v>
      </c>
      <c r="I324" s="44">
        <v>1140</v>
      </c>
      <c r="J324" s="44">
        <v>0</v>
      </c>
      <c r="K324" s="61">
        <v>1140</v>
      </c>
      <c r="L324" s="61">
        <v>0</v>
      </c>
      <c r="M324" s="74">
        <f t="shared" si="64"/>
        <v>100</v>
      </c>
      <c r="N324" s="74"/>
    </row>
    <row r="325" spans="1:14" x14ac:dyDescent="0.3">
      <c r="A325" s="15">
        <v>702</v>
      </c>
      <c r="B325" s="67" t="s">
        <v>101</v>
      </c>
      <c r="C325" s="91">
        <v>1004</v>
      </c>
      <c r="D325" s="41"/>
      <c r="E325" s="42"/>
      <c r="F325" s="42"/>
      <c r="G325" s="43"/>
      <c r="H325" s="44"/>
      <c r="I325" s="44">
        <f>I332+I326</f>
        <v>7084</v>
      </c>
      <c r="J325" s="44">
        <f>J332+J326</f>
        <v>6341</v>
      </c>
      <c r="K325" s="44">
        <f>K332+K326</f>
        <v>6136</v>
      </c>
      <c r="L325" s="44">
        <f>L332+L326</f>
        <v>5410</v>
      </c>
      <c r="M325" s="74">
        <f t="shared" si="64"/>
        <v>86.617730095990964</v>
      </c>
      <c r="N325" s="74">
        <f>L325/J325*100</f>
        <v>85.317773221889297</v>
      </c>
    </row>
    <row r="326" spans="1:14" ht="55.2" x14ac:dyDescent="0.3">
      <c r="A326" s="15">
        <v>702</v>
      </c>
      <c r="B326" s="87" t="s">
        <v>211</v>
      </c>
      <c r="C326" s="68">
        <v>1004</v>
      </c>
      <c r="D326" s="69" t="s">
        <v>164</v>
      </c>
      <c r="E326" s="70" t="s">
        <v>126</v>
      </c>
      <c r="F326" s="70" t="s">
        <v>127</v>
      </c>
      <c r="G326" s="71" t="s">
        <v>128</v>
      </c>
      <c r="H326" s="45"/>
      <c r="I326" s="45">
        <f>I327+I329</f>
        <v>743</v>
      </c>
      <c r="J326" s="45">
        <f t="shared" ref="J326:L326" si="65">J327+J329</f>
        <v>0</v>
      </c>
      <c r="K326" s="45">
        <f t="shared" si="65"/>
        <v>726</v>
      </c>
      <c r="L326" s="45">
        <f t="shared" si="65"/>
        <v>0</v>
      </c>
      <c r="M326" s="74">
        <f t="shared" si="64"/>
        <v>97.711978465679678</v>
      </c>
      <c r="N326" s="74"/>
    </row>
    <row r="327" spans="1:14" ht="41.4" x14ac:dyDescent="0.3">
      <c r="A327" s="15">
        <v>702</v>
      </c>
      <c r="B327" s="87" t="s">
        <v>212</v>
      </c>
      <c r="C327" s="68">
        <v>1004</v>
      </c>
      <c r="D327" s="69" t="s">
        <v>164</v>
      </c>
      <c r="E327" s="70" t="s">
        <v>136</v>
      </c>
      <c r="F327" s="70" t="s">
        <v>127</v>
      </c>
      <c r="G327" s="71" t="s">
        <v>128</v>
      </c>
      <c r="H327" s="45"/>
      <c r="I327" s="45">
        <f>I328</f>
        <v>222</v>
      </c>
      <c r="J327" s="45">
        <f t="shared" ref="J327:L327" si="66">J328</f>
        <v>0</v>
      </c>
      <c r="K327" s="45">
        <f t="shared" si="66"/>
        <v>209</v>
      </c>
      <c r="L327" s="45">
        <f t="shared" si="66"/>
        <v>0</v>
      </c>
      <c r="M327" s="74">
        <f t="shared" si="64"/>
        <v>94.14414414414415</v>
      </c>
      <c r="N327" s="74"/>
    </row>
    <row r="328" spans="1:14" ht="41.4" x14ac:dyDescent="0.3">
      <c r="A328" s="15">
        <v>702</v>
      </c>
      <c r="B328" s="87" t="s">
        <v>39</v>
      </c>
      <c r="C328" s="68">
        <v>1004</v>
      </c>
      <c r="D328" s="69" t="s">
        <v>164</v>
      </c>
      <c r="E328" s="70" t="s">
        <v>136</v>
      </c>
      <c r="F328" s="70" t="s">
        <v>127</v>
      </c>
      <c r="G328" s="71" t="s">
        <v>128</v>
      </c>
      <c r="H328" s="45">
        <v>320</v>
      </c>
      <c r="I328" s="45">
        <v>222</v>
      </c>
      <c r="J328" s="45">
        <v>0</v>
      </c>
      <c r="K328" s="61">
        <v>209</v>
      </c>
      <c r="L328" s="61">
        <v>0</v>
      </c>
      <c r="M328" s="74">
        <f t="shared" si="64"/>
        <v>94.14414414414415</v>
      </c>
      <c r="N328" s="74"/>
    </row>
    <row r="329" spans="1:14" ht="41.4" x14ac:dyDescent="0.3">
      <c r="A329" s="15">
        <v>702</v>
      </c>
      <c r="B329" s="87" t="s">
        <v>214</v>
      </c>
      <c r="C329" s="68">
        <v>1004</v>
      </c>
      <c r="D329" s="69" t="s">
        <v>164</v>
      </c>
      <c r="E329" s="70" t="s">
        <v>132</v>
      </c>
      <c r="F329" s="70" t="s">
        <v>127</v>
      </c>
      <c r="G329" s="71" t="s">
        <v>128</v>
      </c>
      <c r="H329" s="45"/>
      <c r="I329" s="45">
        <f>I330+I331</f>
        <v>521</v>
      </c>
      <c r="J329" s="45">
        <f t="shared" ref="J329:L329" si="67">J330+J331</f>
        <v>0</v>
      </c>
      <c r="K329" s="45">
        <f t="shared" si="67"/>
        <v>517</v>
      </c>
      <c r="L329" s="45">
        <f t="shared" si="67"/>
        <v>0</v>
      </c>
      <c r="M329" s="74">
        <f t="shared" si="64"/>
        <v>99.232245681381954</v>
      </c>
      <c r="N329" s="74"/>
    </row>
    <row r="330" spans="1:14" ht="41.4" x14ac:dyDescent="0.3">
      <c r="A330" s="15">
        <v>702</v>
      </c>
      <c r="B330" s="24" t="s">
        <v>18</v>
      </c>
      <c r="C330" s="68">
        <v>1004</v>
      </c>
      <c r="D330" s="69" t="s">
        <v>164</v>
      </c>
      <c r="E330" s="70" t="s">
        <v>132</v>
      </c>
      <c r="F330" s="70" t="s">
        <v>127</v>
      </c>
      <c r="G330" s="71" t="s">
        <v>128</v>
      </c>
      <c r="H330" s="45">
        <v>240</v>
      </c>
      <c r="I330" s="45">
        <v>511</v>
      </c>
      <c r="J330" s="45">
        <v>0</v>
      </c>
      <c r="K330" s="61">
        <v>511</v>
      </c>
      <c r="L330" s="61">
        <v>0</v>
      </c>
      <c r="M330" s="74">
        <f t="shared" si="64"/>
        <v>100</v>
      </c>
      <c r="N330" s="74"/>
    </row>
    <row r="331" spans="1:14" ht="41.4" x14ac:dyDescent="0.3">
      <c r="A331" s="15">
        <v>702</v>
      </c>
      <c r="B331" s="87" t="s">
        <v>39</v>
      </c>
      <c r="C331" s="68">
        <v>1004</v>
      </c>
      <c r="D331" s="69" t="s">
        <v>164</v>
      </c>
      <c r="E331" s="70" t="s">
        <v>132</v>
      </c>
      <c r="F331" s="70" t="s">
        <v>127</v>
      </c>
      <c r="G331" s="71" t="s">
        <v>128</v>
      </c>
      <c r="H331" s="45">
        <v>320</v>
      </c>
      <c r="I331" s="45">
        <v>10</v>
      </c>
      <c r="J331" s="45">
        <v>0</v>
      </c>
      <c r="K331" s="61">
        <v>6</v>
      </c>
      <c r="L331" s="61">
        <v>0</v>
      </c>
      <c r="M331" s="74">
        <f t="shared" si="64"/>
        <v>60</v>
      </c>
      <c r="N331" s="74"/>
    </row>
    <row r="332" spans="1:14" x14ac:dyDescent="0.3">
      <c r="A332" s="15">
        <v>702</v>
      </c>
      <c r="B332" s="90" t="s">
        <v>115</v>
      </c>
      <c r="C332" s="91">
        <v>1004</v>
      </c>
      <c r="D332" s="92" t="s">
        <v>165</v>
      </c>
      <c r="E332" s="93" t="s">
        <v>126</v>
      </c>
      <c r="F332" s="93" t="s">
        <v>127</v>
      </c>
      <c r="G332" s="71" t="s">
        <v>128</v>
      </c>
      <c r="H332" s="48"/>
      <c r="I332" s="48">
        <f t="shared" ref="I332:L333" si="68">I333</f>
        <v>6341</v>
      </c>
      <c r="J332" s="48">
        <f t="shared" si="68"/>
        <v>6341</v>
      </c>
      <c r="K332" s="48">
        <f t="shared" si="68"/>
        <v>5410</v>
      </c>
      <c r="L332" s="48">
        <f t="shared" si="68"/>
        <v>5410</v>
      </c>
      <c r="M332" s="74">
        <f t="shared" si="64"/>
        <v>85.317773221889297</v>
      </c>
      <c r="N332" s="74">
        <f>L332/J332*100</f>
        <v>85.317773221889297</v>
      </c>
    </row>
    <row r="333" spans="1:14" x14ac:dyDescent="0.3">
      <c r="A333" s="15">
        <v>702</v>
      </c>
      <c r="B333" s="90" t="s">
        <v>116</v>
      </c>
      <c r="C333" s="91">
        <v>1004</v>
      </c>
      <c r="D333" s="92" t="s">
        <v>165</v>
      </c>
      <c r="E333" s="93" t="s">
        <v>135</v>
      </c>
      <c r="F333" s="93" t="s">
        <v>127</v>
      </c>
      <c r="G333" s="89" t="s">
        <v>128</v>
      </c>
      <c r="H333" s="48"/>
      <c r="I333" s="48">
        <f t="shared" si="68"/>
        <v>6341</v>
      </c>
      <c r="J333" s="48">
        <f t="shared" si="68"/>
        <v>6341</v>
      </c>
      <c r="K333" s="48">
        <f t="shared" si="68"/>
        <v>5410</v>
      </c>
      <c r="L333" s="48">
        <f t="shared" si="68"/>
        <v>5410</v>
      </c>
      <c r="M333" s="74">
        <f t="shared" si="64"/>
        <v>85.317773221889297</v>
      </c>
      <c r="N333" s="74">
        <f>L333/J333*100</f>
        <v>85.317773221889297</v>
      </c>
    </row>
    <row r="334" spans="1:14" ht="41.4" x14ac:dyDescent="0.3">
      <c r="A334" s="15">
        <v>702</v>
      </c>
      <c r="B334" s="24" t="s">
        <v>18</v>
      </c>
      <c r="C334" s="91">
        <v>1004</v>
      </c>
      <c r="D334" s="92" t="s">
        <v>165</v>
      </c>
      <c r="E334" s="93" t="s">
        <v>135</v>
      </c>
      <c r="F334" s="93" t="s">
        <v>127</v>
      </c>
      <c r="G334" s="89" t="s">
        <v>128</v>
      </c>
      <c r="H334" s="48">
        <v>240</v>
      </c>
      <c r="I334" s="48">
        <v>6341</v>
      </c>
      <c r="J334" s="48">
        <v>6341</v>
      </c>
      <c r="K334" s="61">
        <v>5410</v>
      </c>
      <c r="L334" s="61">
        <v>5410</v>
      </c>
      <c r="M334" s="74">
        <f t="shared" si="64"/>
        <v>85.317773221889297</v>
      </c>
      <c r="N334" s="74">
        <f>L334/J334*100</f>
        <v>85.317773221889297</v>
      </c>
    </row>
    <row r="335" spans="1:14" ht="27.6" x14ac:dyDescent="0.3">
      <c r="A335" s="11">
        <v>702</v>
      </c>
      <c r="B335" s="87" t="s">
        <v>72</v>
      </c>
      <c r="C335" s="28">
        <v>1006</v>
      </c>
      <c r="D335" s="92"/>
      <c r="E335" s="93"/>
      <c r="F335" s="93"/>
      <c r="G335" s="89"/>
      <c r="H335" s="48"/>
      <c r="I335" s="48">
        <f>I345+I336+I338</f>
        <v>14321</v>
      </c>
      <c r="J335" s="48">
        <f>J345+J336+J338</f>
        <v>5663</v>
      </c>
      <c r="K335" s="48">
        <f>K345+K336+K338</f>
        <v>14321</v>
      </c>
      <c r="L335" s="48">
        <f>L345+L336+L338</f>
        <v>5663</v>
      </c>
      <c r="M335" s="74">
        <f t="shared" si="64"/>
        <v>100</v>
      </c>
      <c r="N335" s="74">
        <f>L335/J335*100</f>
        <v>100</v>
      </c>
    </row>
    <row r="336" spans="1:14" ht="41.4" x14ac:dyDescent="0.3">
      <c r="A336" s="11">
        <v>702</v>
      </c>
      <c r="B336" s="24" t="s">
        <v>170</v>
      </c>
      <c r="C336" s="28">
        <v>1006</v>
      </c>
      <c r="D336" s="41" t="s">
        <v>169</v>
      </c>
      <c r="E336" s="84" t="s">
        <v>126</v>
      </c>
      <c r="F336" s="84" t="s">
        <v>127</v>
      </c>
      <c r="G336" s="71" t="s">
        <v>128</v>
      </c>
      <c r="H336" s="48"/>
      <c r="I336" s="48">
        <f>I337</f>
        <v>18</v>
      </c>
      <c r="J336" s="48">
        <f>J337</f>
        <v>0</v>
      </c>
      <c r="K336" s="48">
        <f>K337</f>
        <v>18</v>
      </c>
      <c r="L336" s="48">
        <f>L337</f>
        <v>0</v>
      </c>
      <c r="M336" s="74">
        <f t="shared" si="64"/>
        <v>100</v>
      </c>
      <c r="N336" s="74"/>
    </row>
    <row r="337" spans="1:14" ht="41.4" x14ac:dyDescent="0.3">
      <c r="A337" s="11">
        <v>702</v>
      </c>
      <c r="B337" s="24" t="s">
        <v>18</v>
      </c>
      <c r="C337" s="28">
        <v>1006</v>
      </c>
      <c r="D337" s="41" t="s">
        <v>169</v>
      </c>
      <c r="E337" s="42" t="s">
        <v>126</v>
      </c>
      <c r="F337" s="42" t="s">
        <v>127</v>
      </c>
      <c r="G337" s="43" t="s">
        <v>128</v>
      </c>
      <c r="H337" s="48">
        <v>240</v>
      </c>
      <c r="I337" s="48">
        <v>18</v>
      </c>
      <c r="J337" s="48">
        <v>0</v>
      </c>
      <c r="K337" s="61">
        <v>18</v>
      </c>
      <c r="L337" s="61">
        <v>0</v>
      </c>
      <c r="M337" s="74">
        <f t="shared" si="64"/>
        <v>100</v>
      </c>
      <c r="N337" s="74"/>
    </row>
    <row r="338" spans="1:14" x14ac:dyDescent="0.3">
      <c r="A338" s="15">
        <v>702</v>
      </c>
      <c r="B338" s="90" t="s">
        <v>115</v>
      </c>
      <c r="C338" s="91">
        <v>1006</v>
      </c>
      <c r="D338" s="92" t="s">
        <v>165</v>
      </c>
      <c r="E338" s="93" t="s">
        <v>126</v>
      </c>
      <c r="F338" s="93" t="s">
        <v>127</v>
      </c>
      <c r="G338" s="43" t="s">
        <v>128</v>
      </c>
      <c r="H338" s="48"/>
      <c r="I338" s="48">
        <f>I339+I342</f>
        <v>5663</v>
      </c>
      <c r="J338" s="48">
        <f>J339+J342</f>
        <v>5663</v>
      </c>
      <c r="K338" s="48">
        <f>K339+K342</f>
        <v>5663</v>
      </c>
      <c r="L338" s="48">
        <f>L339+L342</f>
        <v>5663</v>
      </c>
      <c r="M338" s="74">
        <f t="shared" si="64"/>
        <v>100</v>
      </c>
      <c r="N338" s="74">
        <f t="shared" si="64"/>
        <v>100</v>
      </c>
    </row>
    <row r="339" spans="1:14" ht="82.8" x14ac:dyDescent="0.3">
      <c r="A339" s="15">
        <v>702</v>
      </c>
      <c r="B339" s="90" t="s">
        <v>117</v>
      </c>
      <c r="C339" s="91">
        <v>1006</v>
      </c>
      <c r="D339" s="92" t="s">
        <v>165</v>
      </c>
      <c r="E339" s="93" t="s">
        <v>137</v>
      </c>
      <c r="F339" s="93" t="s">
        <v>127</v>
      </c>
      <c r="G339" s="89" t="s">
        <v>128</v>
      </c>
      <c r="H339" s="48"/>
      <c r="I339" s="48">
        <f>SUM(I340:I341)</f>
        <v>4408</v>
      </c>
      <c r="J339" s="48">
        <f>SUM(J340:J341)</f>
        <v>4408</v>
      </c>
      <c r="K339" s="48">
        <f>SUM(K340:K341)</f>
        <v>4408</v>
      </c>
      <c r="L339" s="48">
        <f>SUM(L340:L341)</f>
        <v>4408</v>
      </c>
      <c r="M339" s="74">
        <f t="shared" si="64"/>
        <v>100</v>
      </c>
      <c r="N339" s="74">
        <f t="shared" si="64"/>
        <v>100</v>
      </c>
    </row>
    <row r="340" spans="1:14" ht="41.4" x14ac:dyDescent="0.3">
      <c r="A340" s="15">
        <v>702</v>
      </c>
      <c r="B340" s="67" t="s">
        <v>16</v>
      </c>
      <c r="C340" s="91">
        <v>1006</v>
      </c>
      <c r="D340" s="92" t="s">
        <v>165</v>
      </c>
      <c r="E340" s="93" t="s">
        <v>137</v>
      </c>
      <c r="F340" s="93" t="s">
        <v>127</v>
      </c>
      <c r="G340" s="89" t="s">
        <v>128</v>
      </c>
      <c r="H340" s="48">
        <v>120</v>
      </c>
      <c r="I340" s="48">
        <v>4336</v>
      </c>
      <c r="J340" s="48">
        <v>4336</v>
      </c>
      <c r="K340" s="48">
        <v>4336</v>
      </c>
      <c r="L340" s="48">
        <v>4336</v>
      </c>
      <c r="M340" s="74">
        <f t="shared" si="64"/>
        <v>100</v>
      </c>
      <c r="N340" s="74">
        <f t="shared" si="64"/>
        <v>100</v>
      </c>
    </row>
    <row r="341" spans="1:14" ht="41.4" x14ac:dyDescent="0.3">
      <c r="A341" s="15">
        <v>702</v>
      </c>
      <c r="B341" s="67" t="s">
        <v>18</v>
      </c>
      <c r="C341" s="91">
        <v>1006</v>
      </c>
      <c r="D341" s="92" t="s">
        <v>165</v>
      </c>
      <c r="E341" s="93" t="s">
        <v>137</v>
      </c>
      <c r="F341" s="93" t="s">
        <v>127</v>
      </c>
      <c r="G341" s="89" t="s">
        <v>128</v>
      </c>
      <c r="H341" s="48">
        <v>240</v>
      </c>
      <c r="I341" s="48">
        <v>72</v>
      </c>
      <c r="J341" s="48">
        <v>72</v>
      </c>
      <c r="K341" s="61">
        <v>72</v>
      </c>
      <c r="L341" s="61">
        <v>72</v>
      </c>
      <c r="M341" s="74">
        <f t="shared" si="64"/>
        <v>100</v>
      </c>
      <c r="N341" s="74">
        <f t="shared" si="64"/>
        <v>100</v>
      </c>
    </row>
    <row r="342" spans="1:14" ht="96.6" x14ac:dyDescent="0.3">
      <c r="A342" s="15">
        <v>702</v>
      </c>
      <c r="B342" s="87" t="s">
        <v>118</v>
      </c>
      <c r="C342" s="91">
        <v>1006</v>
      </c>
      <c r="D342" s="92" t="s">
        <v>165</v>
      </c>
      <c r="E342" s="93" t="s">
        <v>166</v>
      </c>
      <c r="F342" s="93" t="s">
        <v>127</v>
      </c>
      <c r="G342" s="89" t="s">
        <v>128</v>
      </c>
      <c r="H342" s="48"/>
      <c r="I342" s="48">
        <f>SUM(I343:I344)</f>
        <v>1255</v>
      </c>
      <c r="J342" s="48">
        <f>SUM(J343:J344)</f>
        <v>1255</v>
      </c>
      <c r="K342" s="48">
        <f>SUM(K343:K344)</f>
        <v>1255</v>
      </c>
      <c r="L342" s="48">
        <f>SUM(L343:L344)</f>
        <v>1255</v>
      </c>
      <c r="M342" s="74">
        <f t="shared" si="64"/>
        <v>100</v>
      </c>
      <c r="N342" s="74">
        <f t="shared" si="64"/>
        <v>100</v>
      </c>
    </row>
    <row r="343" spans="1:14" ht="41.4" x14ac:dyDescent="0.3">
      <c r="A343" s="15">
        <v>702</v>
      </c>
      <c r="B343" s="67" t="s">
        <v>16</v>
      </c>
      <c r="C343" s="91">
        <v>1006</v>
      </c>
      <c r="D343" s="92" t="s">
        <v>165</v>
      </c>
      <c r="E343" s="93" t="s">
        <v>166</v>
      </c>
      <c r="F343" s="93" t="s">
        <v>127</v>
      </c>
      <c r="G343" s="89" t="s">
        <v>128</v>
      </c>
      <c r="H343" s="48">
        <v>120</v>
      </c>
      <c r="I343" s="48">
        <v>1191</v>
      </c>
      <c r="J343" s="48">
        <v>1191</v>
      </c>
      <c r="K343" s="61">
        <v>1191</v>
      </c>
      <c r="L343" s="61">
        <v>1191</v>
      </c>
      <c r="M343" s="74">
        <f t="shared" si="64"/>
        <v>100</v>
      </c>
      <c r="N343" s="74">
        <f t="shared" si="64"/>
        <v>100</v>
      </c>
    </row>
    <row r="344" spans="1:14" ht="41.4" x14ac:dyDescent="0.3">
      <c r="A344" s="15">
        <v>702</v>
      </c>
      <c r="B344" s="67" t="s">
        <v>18</v>
      </c>
      <c r="C344" s="91">
        <v>1006</v>
      </c>
      <c r="D344" s="92" t="s">
        <v>165</v>
      </c>
      <c r="E344" s="93" t="s">
        <v>166</v>
      </c>
      <c r="F344" s="93" t="s">
        <v>127</v>
      </c>
      <c r="G344" s="89" t="s">
        <v>128</v>
      </c>
      <c r="H344" s="48">
        <v>240</v>
      </c>
      <c r="I344" s="48">
        <v>64</v>
      </c>
      <c r="J344" s="48">
        <v>64</v>
      </c>
      <c r="K344" s="61">
        <v>64</v>
      </c>
      <c r="L344" s="61">
        <v>64</v>
      </c>
      <c r="M344" s="74">
        <f t="shared" si="64"/>
        <v>100</v>
      </c>
      <c r="N344" s="74">
        <f t="shared" si="64"/>
        <v>100</v>
      </c>
    </row>
    <row r="345" spans="1:14" ht="27.6" x14ac:dyDescent="0.3">
      <c r="A345" s="15">
        <v>702</v>
      </c>
      <c r="B345" s="24" t="s">
        <v>73</v>
      </c>
      <c r="C345" s="91">
        <v>1006</v>
      </c>
      <c r="D345" s="92" t="s">
        <v>151</v>
      </c>
      <c r="E345" s="93" t="s">
        <v>126</v>
      </c>
      <c r="F345" s="93" t="s">
        <v>127</v>
      </c>
      <c r="G345" s="89" t="s">
        <v>128</v>
      </c>
      <c r="H345" s="48"/>
      <c r="I345" s="48">
        <f>I346</f>
        <v>8640</v>
      </c>
      <c r="J345" s="48">
        <f>J346</f>
        <v>0</v>
      </c>
      <c r="K345" s="48">
        <f>K346</f>
        <v>8640</v>
      </c>
      <c r="L345" s="48">
        <f>L346</f>
        <v>0</v>
      </c>
      <c r="M345" s="74">
        <f t="shared" si="64"/>
        <v>100</v>
      </c>
      <c r="N345" s="74"/>
    </row>
    <row r="346" spans="1:14" ht="41.4" x14ac:dyDescent="0.3">
      <c r="A346" s="15">
        <v>702</v>
      </c>
      <c r="B346" s="24" t="s">
        <v>119</v>
      </c>
      <c r="C346" s="91">
        <v>1006</v>
      </c>
      <c r="D346" s="92" t="s">
        <v>151</v>
      </c>
      <c r="E346" s="93" t="s">
        <v>129</v>
      </c>
      <c r="F346" s="93" t="s">
        <v>127</v>
      </c>
      <c r="G346" s="89" t="s">
        <v>128</v>
      </c>
      <c r="H346" s="48"/>
      <c r="I346" s="48">
        <f>I347+I348</f>
        <v>8640</v>
      </c>
      <c r="J346" s="48">
        <f>J347+J348</f>
        <v>0</v>
      </c>
      <c r="K346" s="48">
        <f>K347+K348</f>
        <v>8640</v>
      </c>
      <c r="L346" s="48">
        <f>L347+L348</f>
        <v>0</v>
      </c>
      <c r="M346" s="74">
        <f t="shared" si="64"/>
        <v>100</v>
      </c>
      <c r="N346" s="74"/>
    </row>
    <row r="347" spans="1:14" ht="27.6" x14ac:dyDescent="0.3">
      <c r="A347" s="15">
        <v>702</v>
      </c>
      <c r="B347" s="67" t="s">
        <v>38</v>
      </c>
      <c r="C347" s="91">
        <v>1006</v>
      </c>
      <c r="D347" s="92" t="s">
        <v>151</v>
      </c>
      <c r="E347" s="93" t="s">
        <v>129</v>
      </c>
      <c r="F347" s="93" t="s">
        <v>127</v>
      </c>
      <c r="G347" s="89" t="s">
        <v>128</v>
      </c>
      <c r="H347" s="48">
        <v>110</v>
      </c>
      <c r="I347" s="48">
        <v>8175</v>
      </c>
      <c r="J347" s="48">
        <v>0</v>
      </c>
      <c r="K347" s="61">
        <v>8175</v>
      </c>
      <c r="L347" s="61">
        <v>0</v>
      </c>
      <c r="M347" s="74">
        <f t="shared" si="64"/>
        <v>100</v>
      </c>
      <c r="N347" s="74"/>
    </row>
    <row r="348" spans="1:14" ht="41.4" x14ac:dyDescent="0.3">
      <c r="A348" s="15">
        <v>702</v>
      </c>
      <c r="B348" s="24" t="s">
        <v>18</v>
      </c>
      <c r="C348" s="91">
        <v>1006</v>
      </c>
      <c r="D348" s="92" t="s">
        <v>151</v>
      </c>
      <c r="E348" s="93" t="s">
        <v>129</v>
      </c>
      <c r="F348" s="93" t="s">
        <v>127</v>
      </c>
      <c r="G348" s="89" t="s">
        <v>128</v>
      </c>
      <c r="H348" s="48">
        <v>240</v>
      </c>
      <c r="I348" s="48">
        <v>465</v>
      </c>
      <c r="J348" s="48">
        <v>0</v>
      </c>
      <c r="K348" s="61">
        <v>465</v>
      </c>
      <c r="L348" s="61">
        <v>0</v>
      </c>
      <c r="M348" s="74">
        <f t="shared" si="64"/>
        <v>100</v>
      </c>
      <c r="N348" s="74"/>
    </row>
    <row r="349" spans="1:14" x14ac:dyDescent="0.3">
      <c r="A349" s="15">
        <v>702</v>
      </c>
      <c r="B349" s="83" t="s">
        <v>78</v>
      </c>
      <c r="C349" s="91">
        <v>1102</v>
      </c>
      <c r="D349" s="92"/>
      <c r="E349" s="93"/>
      <c r="F349" s="93"/>
      <c r="G349" s="89"/>
      <c r="H349" s="48"/>
      <c r="I349" s="48">
        <f>I350</f>
        <v>1488</v>
      </c>
      <c r="J349" s="48">
        <f>J350</f>
        <v>0</v>
      </c>
      <c r="K349" s="48">
        <f>K350</f>
        <v>1488</v>
      </c>
      <c r="L349" s="48">
        <f>L350</f>
        <v>0</v>
      </c>
      <c r="M349" s="74">
        <f t="shared" si="64"/>
        <v>100</v>
      </c>
      <c r="N349" s="74"/>
    </row>
    <row r="350" spans="1:14" ht="55.2" x14ac:dyDescent="0.3">
      <c r="A350" s="15">
        <v>702</v>
      </c>
      <c r="B350" s="87" t="s">
        <v>213</v>
      </c>
      <c r="C350" s="91">
        <v>1102</v>
      </c>
      <c r="D350" s="92" t="s">
        <v>167</v>
      </c>
      <c r="E350" s="93" t="s">
        <v>126</v>
      </c>
      <c r="F350" s="93" t="s">
        <v>127</v>
      </c>
      <c r="G350" s="89" t="s">
        <v>128</v>
      </c>
      <c r="H350" s="48"/>
      <c r="I350" s="48">
        <f>SUM(I351:I352)</f>
        <v>1488</v>
      </c>
      <c r="J350" s="48">
        <f>SUM(J351:J352)</f>
        <v>0</v>
      </c>
      <c r="K350" s="48">
        <f>SUM(K351:K352)</f>
        <v>1488</v>
      </c>
      <c r="L350" s="48">
        <f>SUM(L351:L352)</f>
        <v>0</v>
      </c>
      <c r="M350" s="74">
        <f t="shared" si="64"/>
        <v>100</v>
      </c>
      <c r="N350" s="74"/>
    </row>
    <row r="351" spans="1:14" ht="27.6" x14ac:dyDescent="0.3">
      <c r="A351" s="15">
        <v>702</v>
      </c>
      <c r="B351" s="24" t="s">
        <v>38</v>
      </c>
      <c r="C351" s="91">
        <v>1102</v>
      </c>
      <c r="D351" s="92" t="s">
        <v>167</v>
      </c>
      <c r="E351" s="93" t="s">
        <v>126</v>
      </c>
      <c r="F351" s="93" t="s">
        <v>127</v>
      </c>
      <c r="G351" s="89" t="s">
        <v>128</v>
      </c>
      <c r="H351" s="48">
        <v>110</v>
      </c>
      <c r="I351" s="48">
        <v>330</v>
      </c>
      <c r="J351" s="48">
        <v>0</v>
      </c>
      <c r="K351" s="61">
        <v>330</v>
      </c>
      <c r="L351" s="61">
        <v>0</v>
      </c>
      <c r="M351" s="74">
        <f t="shared" si="64"/>
        <v>100</v>
      </c>
      <c r="N351" s="74"/>
    </row>
    <row r="352" spans="1:14" x14ac:dyDescent="0.3">
      <c r="A352" s="15">
        <v>702</v>
      </c>
      <c r="B352" s="24" t="s">
        <v>25</v>
      </c>
      <c r="C352" s="91">
        <v>1102</v>
      </c>
      <c r="D352" s="92" t="s">
        <v>167</v>
      </c>
      <c r="E352" s="93" t="s">
        <v>126</v>
      </c>
      <c r="F352" s="93" t="s">
        <v>127</v>
      </c>
      <c r="G352" s="89" t="s">
        <v>128</v>
      </c>
      <c r="H352" s="48">
        <v>620</v>
      </c>
      <c r="I352" s="48">
        <v>1158</v>
      </c>
      <c r="J352" s="48">
        <v>0</v>
      </c>
      <c r="K352" s="61">
        <v>1158</v>
      </c>
      <c r="L352" s="61">
        <v>0</v>
      </c>
      <c r="M352" s="74">
        <f t="shared" si="64"/>
        <v>100</v>
      </c>
      <c r="N352" s="74"/>
    </row>
    <row r="353" spans="1:14" ht="27.6" x14ac:dyDescent="0.3">
      <c r="A353" s="15">
        <v>702</v>
      </c>
      <c r="B353" s="83" t="s">
        <v>120</v>
      </c>
      <c r="C353" s="91">
        <v>1105</v>
      </c>
      <c r="D353" s="95"/>
      <c r="E353" s="96"/>
      <c r="F353" s="96"/>
      <c r="G353" s="103"/>
      <c r="H353" s="46"/>
      <c r="I353" s="48">
        <f>I359+I354+I357</f>
        <v>25179</v>
      </c>
      <c r="J353" s="48">
        <f>J359+J354+J357</f>
        <v>0</v>
      </c>
      <c r="K353" s="48">
        <f>K359+K354+K357</f>
        <v>25179</v>
      </c>
      <c r="L353" s="48">
        <f>L359+L354+L357</f>
        <v>0</v>
      </c>
      <c r="M353" s="74">
        <f t="shared" si="64"/>
        <v>100</v>
      </c>
      <c r="N353" s="74"/>
    </row>
    <row r="354" spans="1:14" ht="41.4" x14ac:dyDescent="0.3">
      <c r="A354" s="11">
        <v>702</v>
      </c>
      <c r="B354" s="24" t="s">
        <v>170</v>
      </c>
      <c r="C354" s="28">
        <v>1105</v>
      </c>
      <c r="D354" s="41" t="s">
        <v>169</v>
      </c>
      <c r="E354" s="84" t="s">
        <v>126</v>
      </c>
      <c r="F354" s="84" t="s">
        <v>127</v>
      </c>
      <c r="G354" s="71" t="s">
        <v>128</v>
      </c>
      <c r="H354" s="46"/>
      <c r="I354" s="48">
        <f>I355+I356</f>
        <v>179</v>
      </c>
      <c r="J354" s="48">
        <f>J355+J356</f>
        <v>0</v>
      </c>
      <c r="K354" s="48">
        <f>K355+K356</f>
        <v>179</v>
      </c>
      <c r="L354" s="48">
        <f>L355+L356</f>
        <v>0</v>
      </c>
      <c r="M354" s="74">
        <f t="shared" si="64"/>
        <v>100</v>
      </c>
      <c r="N354" s="74"/>
    </row>
    <row r="355" spans="1:14" ht="41.4" x14ac:dyDescent="0.3">
      <c r="A355" s="11">
        <v>702</v>
      </c>
      <c r="B355" s="24" t="s">
        <v>18</v>
      </c>
      <c r="C355" s="28">
        <v>1105</v>
      </c>
      <c r="D355" s="41" t="s">
        <v>169</v>
      </c>
      <c r="E355" s="84" t="s">
        <v>126</v>
      </c>
      <c r="F355" s="84" t="s">
        <v>127</v>
      </c>
      <c r="G355" s="71" t="s">
        <v>128</v>
      </c>
      <c r="H355" s="46">
        <v>240</v>
      </c>
      <c r="I355" s="48">
        <v>11</v>
      </c>
      <c r="J355" s="48">
        <v>0</v>
      </c>
      <c r="K355" s="61">
        <v>11</v>
      </c>
      <c r="L355" s="61">
        <v>0</v>
      </c>
      <c r="M355" s="74">
        <f t="shared" si="64"/>
        <v>100</v>
      </c>
      <c r="N355" s="74"/>
    </row>
    <row r="356" spans="1:14" x14ac:dyDescent="0.3">
      <c r="A356" s="11">
        <v>702</v>
      </c>
      <c r="B356" s="24" t="s">
        <v>25</v>
      </c>
      <c r="C356" s="28">
        <v>1105</v>
      </c>
      <c r="D356" s="41" t="s">
        <v>169</v>
      </c>
      <c r="E356" s="84" t="s">
        <v>126</v>
      </c>
      <c r="F356" s="84" t="s">
        <v>127</v>
      </c>
      <c r="G356" s="71" t="s">
        <v>128</v>
      </c>
      <c r="H356" s="46">
        <v>620</v>
      </c>
      <c r="I356" s="48">
        <v>168</v>
      </c>
      <c r="J356" s="48">
        <v>0</v>
      </c>
      <c r="K356" s="61">
        <v>168</v>
      </c>
      <c r="L356" s="61">
        <v>0</v>
      </c>
      <c r="M356" s="74">
        <f t="shared" si="64"/>
        <v>100</v>
      </c>
      <c r="N356" s="74"/>
    </row>
    <row r="357" spans="1:14" ht="55.2" x14ac:dyDescent="0.3">
      <c r="A357" s="11">
        <v>702</v>
      </c>
      <c r="B357" s="87" t="s">
        <v>213</v>
      </c>
      <c r="C357" s="28">
        <v>1105</v>
      </c>
      <c r="D357" s="92" t="s">
        <v>167</v>
      </c>
      <c r="E357" s="93" t="s">
        <v>126</v>
      </c>
      <c r="F357" s="93" t="s">
        <v>127</v>
      </c>
      <c r="G357" s="89" t="s">
        <v>128</v>
      </c>
      <c r="H357" s="48"/>
      <c r="I357" s="48">
        <f>I358</f>
        <v>23016</v>
      </c>
      <c r="J357" s="48">
        <f>J358</f>
        <v>0</v>
      </c>
      <c r="K357" s="48">
        <f>K358</f>
        <v>23016</v>
      </c>
      <c r="L357" s="48">
        <f>L358</f>
        <v>0</v>
      </c>
      <c r="M357" s="74">
        <f t="shared" si="64"/>
        <v>100</v>
      </c>
      <c r="N357" s="74"/>
    </row>
    <row r="358" spans="1:14" x14ac:dyDescent="0.3">
      <c r="A358" s="11">
        <v>702</v>
      </c>
      <c r="B358" s="24" t="s">
        <v>25</v>
      </c>
      <c r="C358" s="28">
        <v>1105</v>
      </c>
      <c r="D358" s="92" t="s">
        <v>167</v>
      </c>
      <c r="E358" s="93" t="s">
        <v>126</v>
      </c>
      <c r="F358" s="93" t="s">
        <v>127</v>
      </c>
      <c r="G358" s="89" t="s">
        <v>128</v>
      </c>
      <c r="H358" s="48">
        <v>620</v>
      </c>
      <c r="I358" s="48">
        <v>23016</v>
      </c>
      <c r="J358" s="48">
        <v>0</v>
      </c>
      <c r="K358" s="61">
        <v>23016</v>
      </c>
      <c r="L358" s="61">
        <v>0</v>
      </c>
      <c r="M358" s="74">
        <f t="shared" si="64"/>
        <v>100</v>
      </c>
      <c r="N358" s="74"/>
    </row>
    <row r="359" spans="1:14" ht="55.2" x14ac:dyDescent="0.3">
      <c r="A359" s="15">
        <v>702</v>
      </c>
      <c r="B359" s="87" t="s">
        <v>106</v>
      </c>
      <c r="C359" s="91">
        <v>1105</v>
      </c>
      <c r="D359" s="92" t="s">
        <v>159</v>
      </c>
      <c r="E359" s="93" t="s">
        <v>126</v>
      </c>
      <c r="F359" s="93" t="s">
        <v>127</v>
      </c>
      <c r="G359" s="103" t="s">
        <v>128</v>
      </c>
      <c r="H359" s="48"/>
      <c r="I359" s="48">
        <f>I360</f>
        <v>1984</v>
      </c>
      <c r="J359" s="48">
        <f>J360</f>
        <v>0</v>
      </c>
      <c r="K359" s="48">
        <f>K360</f>
        <v>1984</v>
      </c>
      <c r="L359" s="48">
        <f>L360</f>
        <v>0</v>
      </c>
      <c r="M359" s="74">
        <f t="shared" si="64"/>
        <v>100</v>
      </c>
      <c r="N359" s="74"/>
    </row>
    <row r="360" spans="1:14" ht="27.6" x14ac:dyDescent="0.3">
      <c r="A360" s="15">
        <v>702</v>
      </c>
      <c r="B360" s="87" t="s">
        <v>107</v>
      </c>
      <c r="C360" s="91">
        <v>1105</v>
      </c>
      <c r="D360" s="92" t="s">
        <v>159</v>
      </c>
      <c r="E360" s="93" t="s">
        <v>129</v>
      </c>
      <c r="F360" s="93" t="s">
        <v>127</v>
      </c>
      <c r="G360" s="89" t="s">
        <v>128</v>
      </c>
      <c r="H360" s="48"/>
      <c r="I360" s="48">
        <f>I361+I362</f>
        <v>1984</v>
      </c>
      <c r="J360" s="48">
        <f>J361+J362</f>
        <v>0</v>
      </c>
      <c r="K360" s="48">
        <f>K361+K362</f>
        <v>1984</v>
      </c>
      <c r="L360" s="48">
        <f>L361+L362</f>
        <v>0</v>
      </c>
      <c r="M360" s="74">
        <f t="shared" si="64"/>
        <v>100</v>
      </c>
      <c r="N360" s="74"/>
    </row>
    <row r="361" spans="1:14" ht="41.4" x14ac:dyDescent="0.3">
      <c r="A361" s="15">
        <v>702</v>
      </c>
      <c r="B361" s="24" t="s">
        <v>16</v>
      </c>
      <c r="C361" s="91">
        <v>1105</v>
      </c>
      <c r="D361" s="92" t="s">
        <v>159</v>
      </c>
      <c r="E361" s="93" t="s">
        <v>129</v>
      </c>
      <c r="F361" s="93" t="s">
        <v>127</v>
      </c>
      <c r="G361" s="89" t="s">
        <v>128</v>
      </c>
      <c r="H361" s="48">
        <v>120</v>
      </c>
      <c r="I361" s="48">
        <v>1977</v>
      </c>
      <c r="J361" s="48">
        <v>0</v>
      </c>
      <c r="K361" s="61">
        <v>1977</v>
      </c>
      <c r="L361" s="61">
        <v>0</v>
      </c>
      <c r="M361" s="74">
        <f t="shared" si="64"/>
        <v>100</v>
      </c>
      <c r="N361" s="74"/>
    </row>
    <row r="362" spans="1:14" ht="41.4" x14ac:dyDescent="0.3">
      <c r="A362" s="15">
        <v>702</v>
      </c>
      <c r="B362" s="24" t="s">
        <v>18</v>
      </c>
      <c r="C362" s="91">
        <v>1105</v>
      </c>
      <c r="D362" s="92" t="s">
        <v>159</v>
      </c>
      <c r="E362" s="93" t="s">
        <v>129</v>
      </c>
      <c r="F362" s="93" t="s">
        <v>127</v>
      </c>
      <c r="G362" s="89" t="s">
        <v>128</v>
      </c>
      <c r="H362" s="48">
        <v>240</v>
      </c>
      <c r="I362" s="48">
        <v>7</v>
      </c>
      <c r="J362" s="48">
        <v>0</v>
      </c>
      <c r="K362" s="61">
        <v>7</v>
      </c>
      <c r="L362" s="61">
        <v>0</v>
      </c>
      <c r="M362" s="74">
        <f t="shared" si="64"/>
        <v>100</v>
      </c>
      <c r="N362" s="74"/>
    </row>
    <row r="363" spans="1:14" ht="41.4" x14ac:dyDescent="0.3">
      <c r="A363" s="17">
        <v>907</v>
      </c>
      <c r="B363" s="102" t="s">
        <v>121</v>
      </c>
      <c r="C363" s="28"/>
      <c r="D363" s="41"/>
      <c r="E363" s="42"/>
      <c r="F363" s="42"/>
      <c r="G363" s="89"/>
      <c r="H363" s="44"/>
      <c r="I363" s="52">
        <f>I364+I371</f>
        <v>14708</v>
      </c>
      <c r="J363" s="52">
        <f t="shared" ref="J363:L363" si="69">J364+J371</f>
        <v>0</v>
      </c>
      <c r="K363" s="52">
        <f t="shared" si="69"/>
        <v>14107</v>
      </c>
      <c r="L363" s="52">
        <f t="shared" si="69"/>
        <v>0</v>
      </c>
      <c r="M363" s="73">
        <f t="shared" si="64"/>
        <v>95.913788414468314</v>
      </c>
      <c r="N363" s="73"/>
    </row>
    <row r="364" spans="1:14" ht="55.2" x14ac:dyDescent="0.3">
      <c r="A364" s="19">
        <v>907</v>
      </c>
      <c r="B364" s="83" t="s">
        <v>87</v>
      </c>
      <c r="C364" s="28">
        <v>106</v>
      </c>
      <c r="D364" s="41"/>
      <c r="E364" s="42"/>
      <c r="F364" s="42"/>
      <c r="G364" s="43"/>
      <c r="H364" s="44"/>
      <c r="I364" s="44">
        <f>I365+I367</f>
        <v>14108</v>
      </c>
      <c r="J364" s="44">
        <f>J365+J367</f>
        <v>0</v>
      </c>
      <c r="K364" s="44">
        <f>K365+K367</f>
        <v>14107</v>
      </c>
      <c r="L364" s="44">
        <f>L365+L367</f>
        <v>0</v>
      </c>
      <c r="M364" s="74">
        <f t="shared" si="64"/>
        <v>99.992911823079098</v>
      </c>
      <c r="N364" s="74"/>
    </row>
    <row r="365" spans="1:14" ht="41.4" x14ac:dyDescent="0.3">
      <c r="A365" s="11">
        <v>907</v>
      </c>
      <c r="B365" s="24" t="s">
        <v>170</v>
      </c>
      <c r="C365" s="28">
        <v>106</v>
      </c>
      <c r="D365" s="41" t="s">
        <v>169</v>
      </c>
      <c r="E365" s="84" t="s">
        <v>126</v>
      </c>
      <c r="F365" s="84" t="s">
        <v>127</v>
      </c>
      <c r="G365" s="71" t="s">
        <v>128</v>
      </c>
      <c r="H365" s="44"/>
      <c r="I365" s="44">
        <f>I366</f>
        <v>40</v>
      </c>
      <c r="J365" s="44">
        <f>J366</f>
        <v>0</v>
      </c>
      <c r="K365" s="44">
        <f>K366</f>
        <v>40</v>
      </c>
      <c r="L365" s="44">
        <f>L366</f>
        <v>0</v>
      </c>
      <c r="M365" s="74">
        <f t="shared" si="64"/>
        <v>100</v>
      </c>
      <c r="N365" s="74"/>
    </row>
    <row r="366" spans="1:14" ht="41.4" x14ac:dyDescent="0.3">
      <c r="A366" s="19">
        <v>907</v>
      </c>
      <c r="B366" s="24" t="s">
        <v>18</v>
      </c>
      <c r="C366" s="28">
        <v>106</v>
      </c>
      <c r="D366" s="41" t="s">
        <v>169</v>
      </c>
      <c r="E366" s="42" t="s">
        <v>126</v>
      </c>
      <c r="F366" s="42" t="s">
        <v>127</v>
      </c>
      <c r="G366" s="43" t="s">
        <v>128</v>
      </c>
      <c r="H366" s="44">
        <v>240</v>
      </c>
      <c r="I366" s="48">
        <v>40</v>
      </c>
      <c r="J366" s="44">
        <v>0</v>
      </c>
      <c r="K366" s="61">
        <v>40</v>
      </c>
      <c r="L366" s="61">
        <v>0</v>
      </c>
      <c r="M366" s="74">
        <f t="shared" si="64"/>
        <v>100</v>
      </c>
      <c r="N366" s="74"/>
    </row>
    <row r="367" spans="1:14" ht="41.4" x14ac:dyDescent="0.3">
      <c r="A367" s="19">
        <v>907</v>
      </c>
      <c r="B367" s="24" t="s">
        <v>122</v>
      </c>
      <c r="C367" s="28">
        <v>106</v>
      </c>
      <c r="D367" s="41" t="s">
        <v>168</v>
      </c>
      <c r="E367" s="42" t="s">
        <v>126</v>
      </c>
      <c r="F367" s="42" t="s">
        <v>127</v>
      </c>
      <c r="G367" s="43" t="s">
        <v>128</v>
      </c>
      <c r="H367" s="44"/>
      <c r="I367" s="48">
        <f>I368</f>
        <v>14068</v>
      </c>
      <c r="J367" s="48">
        <f>J368</f>
        <v>0</v>
      </c>
      <c r="K367" s="48">
        <f>K368</f>
        <v>14067</v>
      </c>
      <c r="L367" s="48">
        <f>L368</f>
        <v>0</v>
      </c>
      <c r="M367" s="74">
        <f t="shared" si="64"/>
        <v>99.992891669036112</v>
      </c>
      <c r="N367" s="74"/>
    </row>
    <row r="368" spans="1:14" ht="27.6" x14ac:dyDescent="0.3">
      <c r="A368" s="19">
        <v>907</v>
      </c>
      <c r="B368" s="24" t="s">
        <v>123</v>
      </c>
      <c r="C368" s="28">
        <v>106</v>
      </c>
      <c r="D368" s="41" t="s">
        <v>168</v>
      </c>
      <c r="E368" s="42" t="s">
        <v>129</v>
      </c>
      <c r="F368" s="42" t="s">
        <v>127</v>
      </c>
      <c r="G368" s="43" t="s">
        <v>128</v>
      </c>
      <c r="H368" s="44"/>
      <c r="I368" s="48">
        <f>I369+I370</f>
        <v>14068</v>
      </c>
      <c r="J368" s="48">
        <f>J369+J370</f>
        <v>0</v>
      </c>
      <c r="K368" s="48">
        <f>K369+K370</f>
        <v>14067</v>
      </c>
      <c r="L368" s="48">
        <f>L369+L370</f>
        <v>0</v>
      </c>
      <c r="M368" s="74">
        <f t="shared" si="64"/>
        <v>99.992891669036112</v>
      </c>
      <c r="N368" s="74"/>
    </row>
    <row r="369" spans="1:14" ht="41.4" x14ac:dyDescent="0.3">
      <c r="A369" s="19">
        <v>907</v>
      </c>
      <c r="B369" s="24" t="s">
        <v>16</v>
      </c>
      <c r="C369" s="28">
        <v>106</v>
      </c>
      <c r="D369" s="41" t="s">
        <v>168</v>
      </c>
      <c r="E369" s="42" t="s">
        <v>129</v>
      </c>
      <c r="F369" s="42" t="s">
        <v>127</v>
      </c>
      <c r="G369" s="43" t="s">
        <v>128</v>
      </c>
      <c r="H369" s="44">
        <v>120</v>
      </c>
      <c r="I369" s="48">
        <v>13278</v>
      </c>
      <c r="J369" s="48">
        <v>0</v>
      </c>
      <c r="K369" s="61">
        <v>13278</v>
      </c>
      <c r="L369" s="61">
        <v>0</v>
      </c>
      <c r="M369" s="74">
        <f t="shared" si="64"/>
        <v>100</v>
      </c>
      <c r="N369" s="74"/>
    </row>
    <row r="370" spans="1:14" ht="41.4" x14ac:dyDescent="0.3">
      <c r="A370" s="19">
        <v>907</v>
      </c>
      <c r="B370" s="24" t="s">
        <v>18</v>
      </c>
      <c r="C370" s="28">
        <v>106</v>
      </c>
      <c r="D370" s="41" t="s">
        <v>168</v>
      </c>
      <c r="E370" s="42" t="s">
        <v>129</v>
      </c>
      <c r="F370" s="42" t="s">
        <v>127</v>
      </c>
      <c r="G370" s="43" t="s">
        <v>128</v>
      </c>
      <c r="H370" s="44">
        <v>240</v>
      </c>
      <c r="I370" s="48">
        <v>790</v>
      </c>
      <c r="J370" s="48">
        <v>0</v>
      </c>
      <c r="K370" s="61">
        <v>789</v>
      </c>
      <c r="L370" s="61">
        <v>0</v>
      </c>
      <c r="M370" s="74">
        <f t="shared" si="64"/>
        <v>99.87341772151899</v>
      </c>
      <c r="N370" s="74"/>
    </row>
    <row r="371" spans="1:14" x14ac:dyDescent="0.3">
      <c r="A371" s="19">
        <v>907</v>
      </c>
      <c r="B371" s="24" t="s">
        <v>232</v>
      </c>
      <c r="C371" s="28">
        <v>111</v>
      </c>
      <c r="D371" s="41"/>
      <c r="E371" s="42"/>
      <c r="F371" s="42"/>
      <c r="G371" s="43"/>
      <c r="H371" s="44"/>
      <c r="I371" s="48">
        <f>I372</f>
        <v>600</v>
      </c>
      <c r="J371" s="48">
        <f t="shared" ref="J371:L373" si="70">J372</f>
        <v>0</v>
      </c>
      <c r="K371" s="48">
        <f t="shared" si="70"/>
        <v>0</v>
      </c>
      <c r="L371" s="48">
        <f t="shared" si="70"/>
        <v>0</v>
      </c>
      <c r="M371" s="74">
        <f t="shared" si="64"/>
        <v>0</v>
      </c>
      <c r="N371" s="74"/>
    </row>
    <row r="372" spans="1:14" ht="27.6" x14ac:dyDescent="0.3">
      <c r="A372" s="19">
        <v>907</v>
      </c>
      <c r="B372" s="67" t="s">
        <v>233</v>
      </c>
      <c r="C372" s="28">
        <v>111</v>
      </c>
      <c r="D372" s="41" t="s">
        <v>235</v>
      </c>
      <c r="E372" s="42" t="s">
        <v>126</v>
      </c>
      <c r="F372" s="42" t="s">
        <v>127</v>
      </c>
      <c r="G372" s="43" t="s">
        <v>128</v>
      </c>
      <c r="H372" s="44"/>
      <c r="I372" s="48">
        <f>I373</f>
        <v>600</v>
      </c>
      <c r="J372" s="48">
        <f t="shared" si="70"/>
        <v>0</v>
      </c>
      <c r="K372" s="48">
        <f t="shared" si="70"/>
        <v>0</v>
      </c>
      <c r="L372" s="48">
        <f t="shared" si="70"/>
        <v>0</v>
      </c>
      <c r="M372" s="74">
        <f t="shared" si="64"/>
        <v>0</v>
      </c>
      <c r="N372" s="74"/>
    </row>
    <row r="373" spans="1:14" x14ac:dyDescent="0.3">
      <c r="A373" s="19">
        <v>907</v>
      </c>
      <c r="B373" s="67" t="s">
        <v>234</v>
      </c>
      <c r="C373" s="28">
        <v>111</v>
      </c>
      <c r="D373" s="41" t="s">
        <v>235</v>
      </c>
      <c r="E373" s="42" t="s">
        <v>129</v>
      </c>
      <c r="F373" s="42" t="s">
        <v>127</v>
      </c>
      <c r="G373" s="43" t="s">
        <v>128</v>
      </c>
      <c r="H373" s="44"/>
      <c r="I373" s="48">
        <f>I374</f>
        <v>600</v>
      </c>
      <c r="J373" s="48">
        <f t="shared" si="70"/>
        <v>0</v>
      </c>
      <c r="K373" s="48">
        <f t="shared" si="70"/>
        <v>0</v>
      </c>
      <c r="L373" s="48">
        <f t="shared" si="70"/>
        <v>0</v>
      </c>
      <c r="M373" s="74">
        <f t="shared" si="64"/>
        <v>0</v>
      </c>
      <c r="N373" s="74"/>
    </row>
    <row r="374" spans="1:14" x14ac:dyDescent="0.3">
      <c r="A374" s="19">
        <v>907</v>
      </c>
      <c r="B374" s="67" t="s">
        <v>231</v>
      </c>
      <c r="C374" s="28">
        <v>111</v>
      </c>
      <c r="D374" s="41" t="s">
        <v>235</v>
      </c>
      <c r="E374" s="42" t="s">
        <v>129</v>
      </c>
      <c r="F374" s="42" t="s">
        <v>127</v>
      </c>
      <c r="G374" s="43" t="s">
        <v>128</v>
      </c>
      <c r="H374" s="44">
        <v>870</v>
      </c>
      <c r="I374" s="48">
        <v>600</v>
      </c>
      <c r="J374" s="48">
        <v>0</v>
      </c>
      <c r="K374" s="61">
        <v>0</v>
      </c>
      <c r="L374" s="61">
        <v>0</v>
      </c>
      <c r="M374" s="74">
        <f t="shared" si="64"/>
        <v>0</v>
      </c>
      <c r="N374" s="74"/>
    </row>
    <row r="375" spans="1:14" x14ac:dyDescent="0.3">
      <c r="A375" s="20"/>
      <c r="B375" s="104" t="s">
        <v>124</v>
      </c>
      <c r="C375" s="53"/>
      <c r="D375" s="105"/>
      <c r="E375" s="106"/>
      <c r="F375" s="106"/>
      <c r="G375" s="71"/>
      <c r="H375" s="53"/>
      <c r="I375" s="53">
        <f>I10+I218+I228+I268+I363+I211</f>
        <v>2563766</v>
      </c>
      <c r="J375" s="53">
        <f>J10+J218+J228+J268+J363+J211</f>
        <v>1740650</v>
      </c>
      <c r="K375" s="53">
        <f>K10+K218+K228+K268+K363+K211</f>
        <v>2178308</v>
      </c>
      <c r="L375" s="53">
        <f>L10+L218+L228+L268+L363+L211</f>
        <v>1380186</v>
      </c>
      <c r="M375" s="73">
        <f t="shared" si="64"/>
        <v>84.965164527495887</v>
      </c>
      <c r="N375" s="73">
        <f>L375/J375*100</f>
        <v>79.291414126906616</v>
      </c>
    </row>
    <row r="376" spans="1:14" x14ac:dyDescent="0.3">
      <c r="B376" s="72"/>
      <c r="C376" s="72"/>
      <c r="D376" s="72"/>
      <c r="E376" s="72"/>
      <c r="F376" s="72"/>
      <c r="G376" s="72"/>
      <c r="H376" s="72"/>
      <c r="I376" s="72"/>
      <c r="J376" s="72"/>
      <c r="K376" s="72"/>
      <c r="L376" s="72"/>
      <c r="M376" s="72"/>
      <c r="N376" s="72"/>
    </row>
  </sheetData>
  <autoFilter ref="A9:R375" xr:uid="{00000000-0009-0000-0000-000000000000}">
    <filterColumn colId="3" showButton="0"/>
    <filterColumn colId="4" showButton="0"/>
    <filterColumn colId="5" showButton="0"/>
  </autoFilter>
  <mergeCells count="15">
    <mergeCell ref="K8:L8"/>
    <mergeCell ref="M8:N8"/>
    <mergeCell ref="C7:J7"/>
    <mergeCell ref="A8:A9"/>
    <mergeCell ref="B8:B9"/>
    <mergeCell ref="C8:C9"/>
    <mergeCell ref="D8:G9"/>
    <mergeCell ref="H8:H9"/>
    <mergeCell ref="I8:J8"/>
    <mergeCell ref="B6:M6"/>
    <mergeCell ref="I1:J1"/>
    <mergeCell ref="K1:N3"/>
    <mergeCell ref="E2:J2"/>
    <mergeCell ref="G3:J3"/>
    <mergeCell ref="D5:J5"/>
  </mergeCells>
  <pageMargins left="0.7" right="0.7" top="0.75" bottom="0.75" header="0.3" footer="0.3"/>
  <pageSetup paperSize="9" scale="64" orientation="portrait" verticalDpi="0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 год</vt:lpstr>
      <vt:lpstr>'2023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Казакова Ольга Геннадьевна</dc:creator>
  <cp:lastModifiedBy>Пухленко Юлия Викторовна</cp:lastModifiedBy>
  <cp:lastPrinted>2024-04-01T07:01:51Z</cp:lastPrinted>
  <dcterms:created xsi:type="dcterms:W3CDTF">2022-02-15T10:09:40Z</dcterms:created>
  <dcterms:modified xsi:type="dcterms:W3CDTF">2024-04-01T07:02:03Z</dcterms:modified>
</cp:coreProperties>
</file>