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filterPrivacy="1" defaultThemeVersion="124226"/>
  <xr:revisionPtr revIDLastSave="0" documentId="13_ncr:1_{0E551385-8CBF-4279-83C3-9CA4FC4FCEB9}" xr6:coauthVersionLast="47" xr6:coauthVersionMax="47" xr10:uidLastSave="{00000000-0000-0000-0000-000000000000}"/>
  <bookViews>
    <workbookView xWindow="-120" yWindow="-120" windowWidth="29040" windowHeight="15840" xr2:uid="{00000000-000D-0000-FFFF-FFFF00000000}"/>
  </bookViews>
  <sheets>
    <sheet name="Лист1" sheetId="1" r:id="rId1"/>
  </sheets>
  <definedNames>
    <definedName name="_xlnm.Print_Titles" localSheetId="0">Лист1!$8:$9</definedName>
    <definedName name="_xlnm.Print_Area" localSheetId="0">Лист1!$A$1:$K$437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66" i="1" l="1"/>
  <c r="J358" i="1"/>
  <c r="J357" i="1"/>
  <c r="J91" i="1"/>
  <c r="J83" i="1"/>
  <c r="J82" i="1"/>
  <c r="J77" i="1"/>
  <c r="J74" i="1"/>
  <c r="J68" i="1"/>
  <c r="J104" i="1"/>
  <c r="D432" i="1"/>
  <c r="J318" i="1" l="1"/>
  <c r="J89" i="1"/>
  <c r="D376" i="1"/>
  <c r="E376" i="1"/>
  <c r="F376" i="1" s="1"/>
  <c r="J377" i="1"/>
  <c r="J156" i="1"/>
  <c r="J154" i="1"/>
  <c r="J155" i="1"/>
  <c r="J148" i="1"/>
  <c r="J290" i="1"/>
  <c r="J289" i="1"/>
  <c r="J73" i="1"/>
  <c r="E331" i="1"/>
  <c r="E432" i="1" s="1"/>
  <c r="D433" i="1"/>
  <c r="E435" i="1"/>
  <c r="E158" i="1"/>
  <c r="D158" i="1"/>
  <c r="D171" i="1"/>
  <c r="F25" i="1"/>
  <c r="D410" i="1"/>
  <c r="J13" i="1"/>
  <c r="J14" i="1"/>
  <c r="J15" i="1"/>
  <c r="J16" i="1"/>
  <c r="J17" i="1"/>
  <c r="J402" i="1" l="1"/>
  <c r="J321" i="1"/>
  <c r="J320" i="1"/>
  <c r="J323" i="1"/>
  <c r="J310" i="1"/>
  <c r="F425" i="1"/>
  <c r="F393" i="1"/>
  <c r="F256" i="1"/>
  <c r="F161" i="1" l="1"/>
  <c r="F69" i="1" l="1"/>
  <c r="F23" i="1"/>
  <c r="J169" i="1" l="1"/>
  <c r="J167" i="1"/>
  <c r="J414" i="1"/>
  <c r="J395" i="1"/>
  <c r="J258" i="1"/>
  <c r="J38" i="1"/>
  <c r="J32" i="1"/>
  <c r="J33" i="1"/>
  <c r="J34" i="1"/>
  <c r="J35" i="1"/>
  <c r="D434" i="1"/>
  <c r="D389" i="1"/>
  <c r="D131" i="1"/>
  <c r="E362" i="1"/>
  <c r="D362" i="1"/>
  <c r="E139" i="1"/>
  <c r="D139" i="1"/>
  <c r="D307" i="1"/>
  <c r="D189" i="1"/>
  <c r="E127" i="1" l="1"/>
  <c r="J133" i="1"/>
  <c r="J59" i="1"/>
  <c r="J300" i="1"/>
  <c r="J246" i="1"/>
  <c r="J247" i="1"/>
  <c r="J369" i="1"/>
  <c r="D62" i="1" l="1"/>
  <c r="J412" i="1"/>
  <c r="J413" i="1"/>
  <c r="D214" i="1"/>
  <c r="J185" i="1"/>
  <c r="J178" i="1"/>
  <c r="J173" i="1"/>
  <c r="E189" i="1"/>
  <c r="F174" i="1"/>
  <c r="F128" i="1" l="1"/>
  <c r="D127" i="1"/>
  <c r="J125" i="1"/>
  <c r="F124" i="1"/>
  <c r="J58" i="1" l="1"/>
  <c r="E123" i="1"/>
  <c r="D123" i="1"/>
  <c r="J175" i="1" l="1"/>
  <c r="E436" i="1" l="1"/>
  <c r="D436" i="1"/>
  <c r="E434" i="1"/>
  <c r="E437" i="1" l="1"/>
  <c r="F436" i="1"/>
  <c r="F143" i="1"/>
  <c r="F142" i="1"/>
  <c r="E75" i="1"/>
  <c r="D435" i="1" l="1"/>
  <c r="D437" i="1" s="1"/>
  <c r="F424" i="1"/>
  <c r="E430" i="1"/>
  <c r="D430" i="1"/>
  <c r="F390" i="1"/>
  <c r="E389" i="1"/>
  <c r="F340" i="1"/>
  <c r="E335" i="1"/>
  <c r="F331" i="1"/>
  <c r="D253" i="1"/>
  <c r="F190" i="1"/>
  <c r="F191" i="1"/>
  <c r="F192" i="1"/>
  <c r="E214" i="1"/>
  <c r="F214" i="1" l="1"/>
  <c r="F389" i="1"/>
  <c r="E62" i="1"/>
  <c r="F62" i="1" s="1"/>
  <c r="E171" i="1"/>
  <c r="F430" i="1"/>
  <c r="J427" i="1"/>
  <c r="J428" i="1"/>
  <c r="J426" i="1"/>
  <c r="J425" i="1"/>
  <c r="F171" i="1" l="1"/>
  <c r="F434" i="1"/>
  <c r="E410" i="1"/>
  <c r="E405" i="1"/>
  <c r="D405" i="1"/>
  <c r="E396" i="1"/>
  <c r="D396" i="1"/>
  <c r="E392" i="1"/>
  <c r="D392" i="1"/>
  <c r="F396" i="1" l="1"/>
  <c r="F432" i="1"/>
  <c r="F437" i="1"/>
  <c r="E383" i="1"/>
  <c r="D383" i="1"/>
  <c r="F363" i="1"/>
  <c r="E259" i="1" l="1"/>
  <c r="D255" i="1"/>
  <c r="D227" i="1"/>
  <c r="D259" i="1"/>
  <c r="E255" i="1"/>
  <c r="F229" i="1"/>
  <c r="F228" i="1"/>
  <c r="E253" i="1"/>
  <c r="D260" i="1" l="1"/>
  <c r="F255" i="1"/>
  <c r="F253" i="1"/>
  <c r="F189" i="1"/>
  <c r="F159" i="1"/>
  <c r="F158" i="1" l="1"/>
  <c r="F140" i="1"/>
  <c r="E131" i="1" l="1"/>
  <c r="F139" i="1" l="1"/>
  <c r="F127" i="1"/>
  <c r="F131" i="1"/>
  <c r="F123" i="1"/>
  <c r="D75" i="1"/>
  <c r="E65" i="1"/>
  <c r="D65" i="1"/>
  <c r="D66" i="1" s="1"/>
  <c r="E22" i="1"/>
  <c r="F63" i="1"/>
  <c r="F65" i="1" l="1"/>
  <c r="F75" i="1"/>
  <c r="E66" i="1"/>
  <c r="D22" i="1"/>
  <c r="F22" i="1" l="1"/>
  <c r="F66" i="1"/>
  <c r="J429" i="1"/>
  <c r="J421" i="1"/>
  <c r="E420" i="1"/>
  <c r="D420" i="1"/>
  <c r="J399" i="1" l="1"/>
  <c r="J394" i="1"/>
  <c r="J390" i="1"/>
  <c r="J385" i="1"/>
  <c r="J386" i="1"/>
  <c r="J387" i="1"/>
  <c r="J388" i="1"/>
  <c r="J384" i="1"/>
  <c r="J374" i="1"/>
  <c r="J375" i="1"/>
  <c r="J373" i="1"/>
  <c r="J371" i="1"/>
  <c r="J285" i="1"/>
  <c r="J273" i="1"/>
  <c r="J274" i="1"/>
  <c r="J275" i="1"/>
  <c r="J245" i="1"/>
  <c r="J64" i="1"/>
  <c r="J61" i="1"/>
  <c r="J55" i="1"/>
  <c r="J41" i="1"/>
  <c r="F384" i="1" l="1"/>
  <c r="J281" i="1" l="1"/>
  <c r="J257" i="1"/>
  <c r="J40" i="1" l="1"/>
  <c r="J217" i="1" l="1"/>
  <c r="J234" i="1" l="1"/>
  <c r="J138" i="1"/>
  <c r="J36" i="1"/>
  <c r="J361" i="1"/>
  <c r="J360" i="1"/>
  <c r="J354" i="1"/>
  <c r="J350" i="1"/>
  <c r="J347" i="1"/>
  <c r="J341" i="1"/>
  <c r="J256" i="1"/>
  <c r="J329" i="1"/>
  <c r="J78" i="1"/>
  <c r="J99" i="1"/>
  <c r="F67" i="1" l="1"/>
  <c r="F10" i="1"/>
  <c r="F387" i="1"/>
  <c r="F397" i="1"/>
  <c r="F411" i="1"/>
  <c r="F419" i="1"/>
  <c r="F420" i="1" s="1"/>
  <c r="F421" i="1"/>
  <c r="J136" i="1"/>
  <c r="F132" i="1"/>
  <c r="J315" i="1" l="1"/>
  <c r="J183" i="1"/>
  <c r="J239" i="1"/>
  <c r="J232" i="1"/>
  <c r="J201" i="1" l="1"/>
  <c r="J196" i="1"/>
  <c r="J277" i="1"/>
  <c r="J226" i="1" l="1"/>
  <c r="E422" i="1"/>
  <c r="D422" i="1"/>
  <c r="E418" i="1"/>
  <c r="D418" i="1"/>
  <c r="E415" i="1"/>
  <c r="D415" i="1"/>
  <c r="D338" i="1"/>
  <c r="D335" i="1"/>
  <c r="E307" i="1"/>
  <c r="E312" i="1" s="1"/>
  <c r="D312" i="1"/>
  <c r="E296" i="1"/>
  <c r="D296" i="1"/>
  <c r="E227" i="1"/>
  <c r="E260" i="1" s="1"/>
  <c r="J130" i="1"/>
  <c r="J291" i="1"/>
  <c r="J284" i="1"/>
  <c r="J283" i="1"/>
  <c r="J282" i="1"/>
  <c r="J278" i="1"/>
  <c r="J271" i="1"/>
  <c r="J267" i="1"/>
  <c r="F261" i="1"/>
  <c r="J182" i="1"/>
  <c r="J188" i="1"/>
  <c r="F385" i="1"/>
  <c r="J403" i="1"/>
  <c r="J326" i="1"/>
  <c r="J324" i="1"/>
  <c r="J317" i="1"/>
  <c r="J200" i="1"/>
  <c r="J202" i="1"/>
  <c r="J203" i="1"/>
  <c r="J197" i="1"/>
  <c r="J195" i="1"/>
  <c r="J152" i="1"/>
  <c r="J151" i="1"/>
  <c r="J150" i="1"/>
  <c r="J349" i="1"/>
  <c r="J69" i="1"/>
  <c r="D423" i="1" l="1"/>
  <c r="F260" i="1"/>
  <c r="D339" i="1"/>
  <c r="F422" i="1"/>
  <c r="E423" i="1"/>
  <c r="D431" i="1" l="1"/>
  <c r="F415" i="1"/>
  <c r="F423" i="1"/>
  <c r="J382" i="1"/>
  <c r="J404" i="1" l="1"/>
  <c r="J70" i="1"/>
  <c r="J380" i="1"/>
  <c r="J180" i="1" l="1"/>
  <c r="E338" i="1"/>
  <c r="E339" i="1" s="1"/>
  <c r="E431" i="1" s="1"/>
  <c r="J391" i="1"/>
  <c r="F431" i="1" l="1"/>
  <c r="F405" i="1"/>
  <c r="F338" i="1"/>
  <c r="J370" i="1" l="1"/>
  <c r="J102" i="1" l="1"/>
  <c r="J101" i="1"/>
  <c r="J100" i="1"/>
  <c r="J96" i="1"/>
  <c r="J95" i="1"/>
  <c r="J31" i="1" l="1"/>
  <c r="J30" i="1"/>
  <c r="F76" i="1"/>
  <c r="J57" i="1"/>
  <c r="J93" i="1"/>
  <c r="J92" i="1"/>
  <c r="J129" i="1" l="1"/>
  <c r="J119" i="1"/>
  <c r="J114" i="1"/>
  <c r="J86" i="1"/>
  <c r="F78" i="1"/>
  <c r="J398" i="1"/>
  <c r="J401" i="1"/>
  <c r="J164" i="1"/>
  <c r="J160" i="1"/>
  <c r="J295" i="1"/>
  <c r="J293" i="1"/>
  <c r="J288" i="1"/>
  <c r="J270" i="1"/>
  <c r="J269" i="1"/>
  <c r="J266" i="1"/>
  <c r="J265" i="1"/>
  <c r="J264" i="1"/>
  <c r="J263" i="1"/>
  <c r="J262" i="1"/>
  <c r="J187" i="1"/>
  <c r="J181" i="1"/>
  <c r="J176" i="1"/>
  <c r="F172" i="1"/>
  <c r="J254" i="1"/>
  <c r="J252" i="1"/>
  <c r="J251" i="1"/>
  <c r="J243" i="1"/>
  <c r="J242" i="1"/>
  <c r="J237" i="1"/>
  <c r="J236" i="1"/>
  <c r="J235" i="1"/>
  <c r="J233" i="1"/>
  <c r="J225" i="1"/>
  <c r="J223" i="1"/>
  <c r="J222" i="1"/>
  <c r="J221" i="1"/>
  <c r="J220" i="1"/>
  <c r="J219" i="1"/>
  <c r="F254" i="1"/>
  <c r="J364" i="1"/>
  <c r="F379" i="1"/>
  <c r="J19" i="1"/>
  <c r="J213" i="1"/>
  <c r="J209" i="1"/>
  <c r="J207" i="1"/>
  <c r="J206" i="1"/>
  <c r="J205" i="1"/>
  <c r="J199" i="1"/>
  <c r="J194" i="1"/>
  <c r="J191" i="1"/>
  <c r="F125" i="1"/>
  <c r="F307" i="1"/>
  <c r="F297" i="1"/>
  <c r="J352" i="1"/>
  <c r="J351" i="1"/>
  <c r="F336" i="1"/>
  <c r="F339" i="1" l="1"/>
  <c r="F259" i="1"/>
  <c r="F383" i="1"/>
  <c r="F312" i="1"/>
  <c r="F335" i="1"/>
  <c r="J72" i="1"/>
  <c r="J118" i="1"/>
  <c r="J116" i="1"/>
  <c r="J112" i="1"/>
  <c r="J108" i="1"/>
  <c r="J106" i="1"/>
  <c r="J105" i="1"/>
  <c r="J97" i="1"/>
  <c r="J87" i="1"/>
  <c r="J411" i="1" l="1"/>
  <c r="J27" i="1"/>
  <c r="J26" i="1"/>
  <c r="J304" i="1"/>
  <c r="J298" i="1"/>
  <c r="J368" i="1"/>
  <c r="J21" i="1"/>
  <c r="J193" i="1"/>
  <c r="J71" i="1"/>
  <c r="J45" i="1" l="1"/>
  <c r="J44" i="1"/>
  <c r="J43" i="1"/>
  <c r="J37" i="1"/>
  <c r="J29" i="1"/>
  <c r="J28" i="1"/>
  <c r="J280" i="1"/>
  <c r="F126" i="1"/>
  <c r="J211" i="1"/>
  <c r="J117" i="1" l="1"/>
  <c r="J88" i="1"/>
  <c r="J24" i="1" l="1"/>
  <c r="J309" i="1"/>
  <c r="J306" i="1"/>
  <c r="F362" i="1" l="1"/>
  <c r="F296" i="1" l="1"/>
  <c r="F392" i="1" l="1"/>
  <c r="J337" i="1"/>
  <c r="J334" i="1"/>
  <c r="J332" i="1"/>
  <c r="J302" i="1"/>
  <c r="J238" i="1"/>
  <c r="J54" i="1"/>
  <c r="J53" i="1"/>
  <c r="J52" i="1"/>
  <c r="J51" i="1"/>
  <c r="J50" i="1"/>
  <c r="J49" i="1"/>
  <c r="J48" i="1"/>
  <c r="J47" i="1"/>
  <c r="J25" i="1"/>
  <c r="F435" i="1" l="1"/>
</calcChain>
</file>

<file path=xl/sharedStrings.xml><?xml version="1.0" encoding="utf-8"?>
<sst xmlns="http://schemas.openxmlformats.org/spreadsheetml/2006/main" count="708" uniqueCount="548">
  <si>
    <t>Приложение № 8</t>
  </si>
  <si>
    <t>к Порядку принятия решений о разработке</t>
  </si>
  <si>
    <t>муниципальных программ городского округа Жигулевск</t>
  </si>
  <si>
    <t>их формирования и реализации от 07.04.2020 № 37 нпа</t>
  </si>
  <si>
    <t>№ п/п</t>
  </si>
  <si>
    <t>Наименование программы (подпрограммы)</t>
  </si>
  <si>
    <t>Тип средств</t>
  </si>
  <si>
    <t>Уровень освоения, %</t>
  </si>
  <si>
    <t xml:space="preserve">Целевые индикаторы и показатели программ </t>
  </si>
  <si>
    <t>Наименование индикатора</t>
  </si>
  <si>
    <t>Достигнуто в отчетном периоде</t>
  </si>
  <si>
    <t>Степень достижения индикатора, %</t>
  </si>
  <si>
    <t>Пояснения по отклонению от плановых показателей</t>
  </si>
  <si>
    <t>МБ</t>
  </si>
  <si>
    <t>Задача 1. Развитие приоритетных направлений туризма на территории городского округа Жигулевск</t>
  </si>
  <si>
    <t>Задача 4. Обеспечение деятельности МБУ "Центр развития туризма" по развитию туризма в городском округе Жигулевск</t>
  </si>
  <si>
    <t>ИТОГО по Программе:</t>
  </si>
  <si>
    <t xml:space="preserve"> </t>
  </si>
  <si>
    <t xml:space="preserve">Задача 1.  Приведение к нормативным параметрам элементов благоустройства и выполнение комплексного благоустройства территорий городского округа </t>
  </si>
  <si>
    <t>ФБ</t>
  </si>
  <si>
    <t>Задача 3. Содержание в надлежащем состоянии ливневых ручьев и ливневой канализации, предназначенных для приема и отвода талых и дождевых вод</t>
  </si>
  <si>
    <t>ОБ</t>
  </si>
  <si>
    <t>Задача 1. Проведение эффективной градостроительной политики, создание условий для строительства жилья экономкласса</t>
  </si>
  <si>
    <t>Задача 1. Создание условий для развития физической культуры и спорта</t>
  </si>
  <si>
    <t>Задача 2.  Популяризация физической культуры и спорта</t>
  </si>
  <si>
    <t>Задача 1. Укрепление материально-технической базы муниципальных учреждений, осуществляющих деятельность в сфере культуры на территории городского округа Жигулевск Самарской области</t>
  </si>
  <si>
    <t>Задача 2. Модернизация муниципальных учреждений, осуществляющих деятельность в сфере культуры на территории городского округа Жигулевск Самарской области</t>
  </si>
  <si>
    <t>Задача 3. Сохранение и популяризация традиционной народной культуры и развитие самодеятельного художественного творчества</t>
  </si>
  <si>
    <t>Задача 4. Формирование положительного имиджа городского округа Жигулевск Самарской области</t>
  </si>
  <si>
    <t>Задача 6. Обеспечение деятельности муниципальных учреждений культуры</t>
  </si>
  <si>
    <t>Задача 3. Приобщение молодежи к вопросам духовно-нравственного и патриотического воспитания</t>
  </si>
  <si>
    <t>Задача 4.  Создание условий для интеллектуального, творческого развития молодежи, приобщение к здоровому образу жизни</t>
  </si>
  <si>
    <t>Задача 5. Профилактика негативных процессов в развитии молодежи и компенсация недостатка жизненного опыта, интеграция молодых людей, оказавшихся в трудной жизненной ситуации, в жизнь общества и формирование единого реабилитационного пространства</t>
  </si>
  <si>
    <t>Итого по подпрограмме №1:</t>
  </si>
  <si>
    <t>25/1/6</t>
  </si>
  <si>
    <t>250</t>
  </si>
  <si>
    <t>10</t>
  </si>
  <si>
    <t>30</t>
  </si>
  <si>
    <t>16</t>
  </si>
  <si>
    <t>100/120</t>
  </si>
  <si>
    <t>100</t>
  </si>
  <si>
    <t>Задача 3. Развитие системы финансовой поддержки СМСП, путем обеспечения доступа СМСП к финансовым ресурсам</t>
  </si>
  <si>
    <t xml:space="preserve">Задача 5. Реализация образовательных программ для СМСП, а также физических лиц, желающих организовать собственный бизнес. Подготовка, переподготовка и повышение квалификации кадров СМСП </t>
  </si>
  <si>
    <t>Задача 8. Развитие торговли городского округа Жигулевск и повышение конкурентоспособности товаров местного производства</t>
  </si>
  <si>
    <t>Задача 9. Развитие общественного питания городского округа Жигулевск</t>
  </si>
  <si>
    <t>Количество публикаций и сообщений в средствах массовой информации, направленных на повышение потребительской грамотности, ед.</t>
  </si>
  <si>
    <t>Задача 1. Обеспечение проведения оценки рыночной стоимости объектов муниципального и бесхозяйного имущества</t>
  </si>
  <si>
    <t>Задача 2. Обеспечение изготовления технической документации на объекты недвижимости. Признание и регистрация прав муниципальной собственности</t>
  </si>
  <si>
    <t>Задача 3. Поддержание объектов муниципальной собственности, находящихся в казне, в надлежащем состоянии</t>
  </si>
  <si>
    <t>Задача 4. Обеспечение содержания незаселенных жилых помещений муниципального жилищного фонда</t>
  </si>
  <si>
    <t>В соответствии с заключенными договорами на незаселенные муниципальные квартиры</t>
  </si>
  <si>
    <t>Задача 5. Обеспечение возможности проведения капитального ремонты жилых домов, в которых расположены муниципальные жилые помещения, нежилые помещения казны</t>
  </si>
  <si>
    <t>Итого по подпрограмме № 1:</t>
  </si>
  <si>
    <t>Итого по подпрограмме № 2:</t>
  </si>
  <si>
    <t>Задача 1. Совершенствование муниципальной нормативной правовой базы, регулирующей вопросы муниципальной службы в городском округе Жигулевск</t>
  </si>
  <si>
    <t>Задача 2. Формирование системы непрерывного обучения, профессиональной переподготовки и повышения квалификации для профессионального развития муниципальных служащих</t>
  </si>
  <si>
    <t>не менее 25</t>
  </si>
  <si>
    <t>Задача 3. Внедрение эффективных технологий и современных методов кадровой работы, направленных на повышение компетенции муниципальных служащих, обеспечение условий для их результативной профессиональной служебной деятельности</t>
  </si>
  <si>
    <t>не менее 5 в год</t>
  </si>
  <si>
    <t>Задача 5. Создание условий для обеспечения устойчивого развития кадрового потенциала, повышения эффективности, престижа, открытости и прозрачности муниципальной службы в городском округе Жигулевск; развитие и совершенствование механизмов предупреждения коррупции, выявления и разрешения конфликта интересов на муниципальной службе</t>
  </si>
  <si>
    <t>не более 2</t>
  </si>
  <si>
    <t>Итого по подпрограмме № 3:</t>
  </si>
  <si>
    <t>Задача 1. Обеспечение оценки условий и охраны труда работников и получения работниками объективной информации о состоянии условий и охраны труда на рабочих местах</t>
  </si>
  <si>
    <t>Задача 2. Содействие внедрению современной высокотехнологичной продукции и технологий, способствующих улучшению условий и охраны труда</t>
  </si>
  <si>
    <t>Задача 3. Обеспечение оценки профессиональных рисков</t>
  </si>
  <si>
    <t>Задача 4. Обеспечение непрерывной подготовки работников по охране труда на основе современных технологий обучения</t>
  </si>
  <si>
    <t>Задача 5. Информационное обеспечение и пропаганда охраны труда</t>
  </si>
  <si>
    <t>Задача 6. Повышение эффективности обеспечения соблюдения трудового законодательства и иных нормативных правовых актов, содержащих нормы трудового права</t>
  </si>
  <si>
    <t>Задача 7. Реализация превентивных мер, направленных на улучшение условий труда работников, снижение уровней производственного травматизма и профессиональной заболеваемости, включая совершенствование лечебно-профилактического обслуживания и обеспечение современными высокотехнологичными средствами индивидуальной и коллективной защиты работающего населения</t>
  </si>
  <si>
    <t>Задача 1. Оказание финансовой поддержки СОНКО</t>
  </si>
  <si>
    <t>Муниципальная  программа "Капитальный ремонт общего имущества в многоквартирных домах, расположенных на территории городского округа Жигулевск"</t>
  </si>
  <si>
    <t>Средства жильцов МКД</t>
  </si>
  <si>
    <t>Количество многоквартирных домов, в которых проведены первоочередные виды работ по капитальному ремонту, шт.</t>
  </si>
  <si>
    <t>Итого по Программе:</t>
  </si>
  <si>
    <t>ВСЕГО:</t>
  </si>
  <si>
    <t>Местный бюджет</t>
  </si>
  <si>
    <t>Областной бюджет</t>
  </si>
  <si>
    <t>Федеральный бюджет</t>
  </si>
  <si>
    <t>Безвозмездные поступления</t>
  </si>
  <si>
    <t>Задача 2. Обеспечение инвалидов средствами реабилитации и приспособлениями, облегчающими их труд и быт</t>
  </si>
  <si>
    <t>Задача 4. Обеспечение социокультурной реабилитации инвалидов</t>
  </si>
  <si>
    <t xml:space="preserve">не менее 10       </t>
  </si>
  <si>
    <t>250/100</t>
  </si>
  <si>
    <t>Итого по Подпрограмме:</t>
  </si>
  <si>
    <t>Задача 1. Своевременная оплата коммунальных расходов, на содержание зданий с целью обеспечения бесперебойной поставки энергоресурсов потребителям</t>
  </si>
  <si>
    <t>Задача 3. Проведение капитального ремонта и подготовка учреждений образования к новому учебному году</t>
  </si>
  <si>
    <t>Муниципальная программа "Создание условий для развития туризма и обустройство отдельных рекреационных зон на территории городского округа Жигулевск" на 2018-2027 годы</t>
  </si>
  <si>
    <t>Кол-во молодежи в возрасте 14-35 лет</t>
  </si>
  <si>
    <t xml:space="preserve">Муниципальная программа городского округа Жигулевск "Молодежь Жигулевска" на 2018-2027 годы
</t>
  </si>
  <si>
    <t xml:space="preserve">Задача 6. Цифровая зрелость органов муниципального управления </t>
  </si>
  <si>
    <t xml:space="preserve"> Муниципальная программа «Учет и содержание муниципального имущества городского округа Жигулевск» на 2018-2027 годы</t>
  </si>
  <si>
    <t xml:space="preserve"> Муниципальная программа «Благоустройство городского округа Жигулевск» на 2018-2027 годы
</t>
  </si>
  <si>
    <t xml:space="preserve">Муниципальная программа «Развитие физической культуры и спорта в городском округе Жигулевск» на 2018-2027 годы
</t>
  </si>
  <si>
    <t>Задача 5. Укрепление кадрового потенциала сферы культуры</t>
  </si>
  <si>
    <t>Задача 1. Обеспечение мероприятий по медицинской, социальной и психологической реабилитации инвалидов</t>
  </si>
  <si>
    <t xml:space="preserve">Количество обратившихся  в ГБУЗ СО ЦГБ      </t>
  </si>
  <si>
    <t xml:space="preserve">Количество ветеранов/пенсионеров состоящих на социальном обслуживании </t>
  </si>
  <si>
    <t>Количество обратившихся в КЦСО</t>
  </si>
  <si>
    <t xml:space="preserve">Количество путевок выделяемых МСДиСП </t>
  </si>
  <si>
    <t>Количество ветеранов обратившихся в КЦСО</t>
  </si>
  <si>
    <t>Количество принявших участие в мероприятиях</t>
  </si>
  <si>
    <t>Задача 3. Создание условий для активного участия ветеранов в общественной жизни, упрочение социальных связей</t>
  </si>
  <si>
    <t>Количество обратившихся в ГБУ СО ЦСО</t>
  </si>
  <si>
    <t>Количество обратившихся граждан</t>
  </si>
  <si>
    <t>Факт ЦИ ниже плана, что свидетельствует о благоприятном развитии оперативной обстановки на территории г.о. Жигулевск</t>
  </si>
  <si>
    <t>Задача 6. Организация отдыха, оздоровления детей и подростков в каникулярное время</t>
  </si>
  <si>
    <t>Финансирование программы, тыс.руб.</t>
  </si>
  <si>
    <t>Задача 1. Повышение безопасности дорожного движения на территории городского округа Жигулевск</t>
  </si>
  <si>
    <t>Факт ЦИ равен нулю, что свидетельствует о благоприятном развитии оперативной обстановки на территории г.о. Жигулевск</t>
  </si>
  <si>
    <t>Задача 1. Охрана общественного порядка, в том числе при проведении спортивных, зрелищных и иных массовых мероприятий</t>
  </si>
  <si>
    <t>Задача 2. Противодействие незаконной миграции, социальная и культурная адаптация и интеграция мигрантов</t>
  </si>
  <si>
    <t>Задача 3. Предупреждение безнадзорности, беспризорности, проявлений радикализма, профилактика экстремистских и иных преступных проявлений и антиобщественных действий среди несовершеннолетних и молодежи</t>
  </si>
  <si>
    <t>Задача 4. Противодействие терроризму, повышение уровня антитеррористической защищенности мест массового пребывания людей, объектов жизнеобеспечения населения, объектов топливно-энергетического комплекса, объектов транспортной инфраструктуры, других критически важных и потенциально опасных объектов</t>
  </si>
  <si>
    <t>Задача 5. Противодействие незаконному обороту наркотических средств, психотропных веществ и их прекурсоров</t>
  </si>
  <si>
    <t>Задача 6. Противодействие коррупции, выявление и устранение причин и условий ее возникновения</t>
  </si>
  <si>
    <t>Задача 7. Обеспечение пожарной безопасности</t>
  </si>
  <si>
    <t>Задача 8. Защита населения (территории) от чрезвычайных ситуаций природного и техногенного характера, ведение гражданской обороны</t>
  </si>
  <si>
    <t>Задача 9. Обеспечение безопасности людей на водных объектах</t>
  </si>
  <si>
    <t>Задача 10. Обеспечение защиты населения от опасных инфекционных заболеваний, способных вызвать чрезвычайную ситуацию в области санитарно-эпидемиологического благополучия населения</t>
  </si>
  <si>
    <t>Задача 11. Обеспечение информационной безопасности</t>
  </si>
  <si>
    <t>Задача 1. Предоставление молодым семьям - участникам программы социальных выплат на приобретение жилья или строительство индивидуального жилого дома</t>
  </si>
  <si>
    <t>в том числе ИЖС, кв.м</t>
  </si>
  <si>
    <t>Задача 4. Оптимизация системы обращения с отходами производства и потребления</t>
  </si>
  <si>
    <t>Задача 2. Улучшение санитарного состояния водных объектов и прилегающих зон в пределах городского округа Жигулевск</t>
  </si>
  <si>
    <t>Задача 1. Организация контроля за состоянием атмосферного воздуха на территории городского округа Жигулевск</t>
  </si>
  <si>
    <t>Задача 2. Устранение аварийных ситуаций, связанных с техническим состоянием зданий и систем жизнеобеспечения образовательных учреждений, повышение противопожарной безопасности объектов</t>
  </si>
  <si>
    <t>Жалобы отсутствуют</t>
  </si>
  <si>
    <t>Задача 1. Координация взаимодействия администрации городского округа Жигулевск, общественных объединений, других учреждений и организаций при решении проблем ветеранов</t>
  </si>
  <si>
    <t>Задача 2. Организация медико-социальной реабилитации ветеранов и граждан пожилого возраста</t>
  </si>
  <si>
    <t xml:space="preserve">Количество направлений выделенных министерством здравоохранения </t>
  </si>
  <si>
    <t>Задача 5. Информационное, кадровое и методическое обеспечение системы реабилитации инвалидов</t>
  </si>
  <si>
    <t>Количество обратившихся в УСЗН, КЦСОН и КСПН</t>
  </si>
  <si>
    <t xml:space="preserve">Количество средств выделенных МСДиСП </t>
  </si>
  <si>
    <t>Задача 4. Развитие и поддержка предпринимательской инициативы. Пропаганда предпринимательства</t>
  </si>
  <si>
    <t>Задача 10. Реализация комплекса мер по защите прав потребителей в городском округе Жигулевск</t>
  </si>
  <si>
    <t>Задача 6. Увеличение количества муниципального имущества городского округа Жигулевск, в перечне имущества городского округа Жигулевск, предназначенного для предоставления во владение и (или) пользование на долгосрочной основе субъектам малого и среднего предпринимательства и организациям, образующим инфраструктуру поддержки субъектов малого и среднего предпринимательства, самозанятым гражданам 
Задача 7.  Расширение состава имущества, включаемого в Перечень, улучшение его качества
Задача 8. Увеличение количества имущества, предоставляемого субъектам МСП в долгосрочное владение (пользование) на основании договоров из Перечней
Задача 9. Совершенствование льготного порядка предоставления имущества в аренду
Задача 10. Упрощение и повышение прозрачности процедур предоставления имущества во владение (пользование)</t>
  </si>
  <si>
    <t>Количество помещений муниципального жилищного фонда и нежилых помещений казны для оплаты взносов на капитальный ремонт, ед.</t>
  </si>
  <si>
    <t xml:space="preserve">Количество обратившихся  ветеранов        </t>
  </si>
  <si>
    <t>Количество определено министерством труда, занятости и миграционной политики</t>
  </si>
  <si>
    <t>В соответствии с заключенными договорами</t>
  </si>
  <si>
    <t>Профинанси-ровано в отчетном периоде, тыс. руб.</t>
  </si>
  <si>
    <t>Количество проведенных месячников санитарной очистки территории городского округа Жигулевск, шт.</t>
  </si>
  <si>
    <t>12</t>
  </si>
  <si>
    <t xml:space="preserve">Предусмотрено на 2026 год, тыс. руб. </t>
  </si>
  <si>
    <t>Предусмотрено на 2026 год</t>
  </si>
  <si>
    <t>Количество человек, посетивших музейный комплекс "Жигулевская Мозаика", музей изобретений Николы Теслы, чел.</t>
  </si>
  <si>
    <t>Количество человек, посетивших музей промышленных предприятий г.о.Жигулевск, чел.</t>
  </si>
  <si>
    <t>Наличие проекта "Визит-Центра" в селе Ширяево, ед.</t>
  </si>
  <si>
    <t>Наличие положительного заключения гос.экспертизы проекта "Визит-Центра" в селе Ширяево, ед.</t>
  </si>
  <si>
    <t>Задача 2: Проведение активной информационной политики, направленной на формирование и поддержку позитивного имиджа городского округа Жигулевск как территории, благоприятной для туризма</t>
  </si>
  <si>
    <t xml:space="preserve">Количество публикаций и информации в средствах массовой информации о мероприятиях в сфере туризма в городском округе Жигулевск, ед. 
</t>
  </si>
  <si>
    <t>Количество мероприятий в рамках муниципального задания, ед.</t>
  </si>
  <si>
    <t>Количество коллективных средств размещения, ед.</t>
  </si>
  <si>
    <t>Площадь усовершенствованных покрытий, убираемых механизированным способом, включая остановки общественного транспорта, м2</t>
  </si>
  <si>
    <t xml:space="preserve">Площадь неусовершенствованных покрытий, убираемых вручную, м2 </t>
  </si>
  <si>
    <t xml:space="preserve">Площадь окашиваемых территорий, м2 </t>
  </si>
  <si>
    <t>Объем убранных деревьев, упавших после сильных ветров, м3</t>
  </si>
  <si>
    <t>Количество высаженной цветочной рассады, шт.</t>
  </si>
  <si>
    <t>Количество спиленных аварийных деревьев, шт.</t>
  </si>
  <si>
    <t>Количество деревьев, подвергнутых формовочной обрезке, шт.</t>
  </si>
  <si>
    <t>Количество реализованных мероприятий государственной программы "Народный бюджет Самарской области", шт.</t>
  </si>
  <si>
    <t>Количество обслуживаемых фонтанов, шт.</t>
  </si>
  <si>
    <t>Количество приобретения техники по лизингу, ед.</t>
  </si>
  <si>
    <t>Количество обустроенных противопожарных полос в местах примыкания г.о.Жигулевск к лесным массивам, км</t>
  </si>
  <si>
    <t>Количество изготовленных табличек на контейнерные площадки для ТБО (график работы, наименование обслуживающей организации и перевозчика) и наклеек на контейнера для раздельного сбора ТБО, шт.</t>
  </si>
  <si>
    <t>Задача 2. Совершенствование системы обращения с отходами производства и потребления</t>
  </si>
  <si>
    <t>Протяженность промытых трубопроводов ливневой канализации (различных диаметров), п.м.</t>
  </si>
  <si>
    <t>Объем очищенных камер, проходных и полупроходных каналов от мокрого ила и грязи, м3</t>
  </si>
  <si>
    <t>Площадь очищенных ливневых ручьев от ила, грязи, мусора, ТБО и сорной растительности, м2</t>
  </si>
  <si>
    <t>Задача 4.  Поддержание текущего состояния существующих кладбищ городского округа Жигулевск Самарской области в нормативном состоянии</t>
  </si>
  <si>
    <t>Доля очищенной  территории кладбищ от случайного и негабаритного мусора, %</t>
  </si>
  <si>
    <t>Площадь территории мест захоронения, на которой выполнены работы по благоустройству, м2</t>
  </si>
  <si>
    <t>Процент по выполнению работ по уборке негабаритного мусора с территории кладбищ, %</t>
  </si>
  <si>
    <t>Степень очистки территории кладбища от свежевыпавшего снега, %</t>
  </si>
  <si>
    <t>Доля обработанных асфальтовых покрытий на кладбищах противогололедными материалами, %</t>
  </si>
  <si>
    <t>Объем собранного мусора в контейнеры и вывезенного на полигон ТБО с территории кладбищ (городское кладбище), %</t>
  </si>
  <si>
    <t>Объем собранного мусора в контейнеры и вывезенного на полигон ТБО с территории кладбищ (сельские кладбища), %</t>
  </si>
  <si>
    <t>Количество проведенных инвентаризаций кладбищ, ед.</t>
  </si>
  <si>
    <t>Задача 6: Увеличение числа освещенных улиц за счет восстановления линий наружного освещения и обеспечение подачи электроэнергии для осуществления уличного освещения на территории городского округа Жигулевск Самарской области</t>
  </si>
  <si>
    <t>Количество единиц оборудования, применяемых при проведении работ по ремонту уличного освещения городского округа Жигулевск, шт.</t>
  </si>
  <si>
    <t>Количество отремонтированных (реконструированных) светоточек уличного освещения городского округа Жигулевск, шт.</t>
  </si>
  <si>
    <t>Задача 7: Снос ветхого и аварийного жилья на территории городского округа Жигулевск Самарской области</t>
  </si>
  <si>
    <t>Количество снесенных самовольных построек, шт.</t>
  </si>
  <si>
    <t>Количество благоустроенных дворовых территорий и внутриквартальных проездов, шт.</t>
  </si>
  <si>
    <t>Количество проведенных работ по устройству пандуса (уличного подъемника) для инвалидов со стороны ул. Энергетиков с ремонтом лестницы, шт.</t>
  </si>
  <si>
    <t>Число погибших в ДТП, чел.</t>
  </si>
  <si>
    <t>2,581</t>
  </si>
  <si>
    <t>Площадь ямочного ремонта дорог местного значения, м2</t>
  </si>
  <si>
    <t>203,046</t>
  </si>
  <si>
    <t>85,5</t>
  </si>
  <si>
    <t>Площадь ямочного ремонта внутриквартальных дорог, м2</t>
  </si>
  <si>
    <t>Протяженность автодорог и дорог частного сектора, включенных в муниципальное задание МБУ "Благоустройство", км</t>
  </si>
  <si>
    <t xml:space="preserve"> Муниципальная программа  «Обеспечение общественной безопасности на территории городского округа Жигулевск» на 2022-2028 годы</t>
  </si>
  <si>
    <t>Уровень преступности на 10 тысяч населения, ед.</t>
  </si>
  <si>
    <t>Количество народных дружин, действующих на территории городского округа Жигулевск, ед.</t>
  </si>
  <si>
    <t>Количество межнациональных конфликтов, ед.</t>
  </si>
  <si>
    <t>Количество преступлений, совершенных несовершеннолетними в возрасте от 14 до 18 лет, шт.</t>
  </si>
  <si>
    <t>Количество участников преступлений в возрасте от 14 до 18 лет, шт.</t>
  </si>
  <si>
    <t>Количество проведенных мероприятий по профилактике терроризма и экстремизма, ед.</t>
  </si>
  <si>
    <t>Количество проведенных проверок выполнения минимальных требований антитеррористической защищенности объектов вероятных террористических посягательств, ед.</t>
  </si>
  <si>
    <t>Количество проведенных проверок выполнения требований антитеррористической защищенности объектов массового пребывания людей, ед.</t>
  </si>
  <si>
    <t>Поэтапное сокращение больных наркоманией, ед.</t>
  </si>
  <si>
    <t>Количество профилактических мероприятий антинаркотической направленности, ед.</t>
  </si>
  <si>
    <t>Количество участников мероприятий по формированию здорового образа жизни, ед.</t>
  </si>
  <si>
    <t>Доля устраненных коррупционных факторов в муниципальных правовых актах (проектах), прошедших антикоррупционную экспертизу, от общего количества выявленных коррупционных факторов, %</t>
  </si>
  <si>
    <t>Количество проведенных обследований антикоррупционной деятельности структурных подразделений администрации городского округа Жигулевск, ед.</t>
  </si>
  <si>
    <t>Доля проектов нормативных правовых актов, прошедших антикоррупционную экспертизу, от общего количества нормативных правовых актов, принятых в отчетном периоде, %</t>
  </si>
  <si>
    <t>Количество проведенных мероприятий по вопросам противодействия коррупции, ед.</t>
  </si>
  <si>
    <t>Количество проведенных плановых проверок при размещении муниципального заказа в целях предупреждения и выявления нарушений законодательства Российской Федерации о размещении заказов и иных нормативных правовых актов, ед.</t>
  </si>
  <si>
    <t>Количество проведенных проверок информации о наличии или возможности возникновения конфликта интересов у муниципального служащего, поступающей представителю нанимателя в установленном законодательством порядке, ед.</t>
  </si>
  <si>
    <t>Количество проведенных проверок, направленных на выявление факторов неправомерного отчуждения муниципальной собственности, ед.</t>
  </si>
  <si>
    <t>Количество добровольных пожарных, чел.</t>
  </si>
  <si>
    <t>Количество проведенных пожарно-профилактических мероприятий, ед.</t>
  </si>
  <si>
    <t>Количество чрезвычайных ситуаций, произошедших на территории городского округа Жигулевск, ед.</t>
  </si>
  <si>
    <t>Число погибших и пострадавших при чрезвычайных ситуациях, чел.</t>
  </si>
  <si>
    <t>Доля выездов спасателей аварийной спасательной группы МКУ "УОБ"  г.о. Жигулевск на вызовы, в результате которых оказана помощь населению городского округа Жигулевск, оказавшемуся в ситуации, угрожающей жизни и (или) здоровью и (или) сохранности имущества, в том числе пожары, аварийно-спасательные работы, поисково-спасательные работы, дорожно-транспортные происшествия и происшествия на водных объектах, от общего количества выездов, %</t>
  </si>
  <si>
    <t>Количество профилактических мероприятий по обеспечению безопасности людей на водных объектах, ед.</t>
  </si>
  <si>
    <t>Площадь на которой проведены акарицидные обработки от клещей, га</t>
  </si>
  <si>
    <t>Количество отловленных животных без владельцев, ед.</t>
  </si>
  <si>
    <t>Площадь муниципальных объектов, на которой проведены обработки от грызунов и членистоногих (дератизация, дезинсекция), м2</t>
  </si>
  <si>
    <t>Количество зарегистрированных утечек информации ограниченного доступа и персональных данных, ед.</t>
  </si>
  <si>
    <t>Количество нарушений установленных российским законодательством требований по защите такой информации персональных данных в администрации городского округа Жигулевск, а также в муниципальных предприятиях (учреждениях), ед.</t>
  </si>
  <si>
    <t xml:space="preserve">Муниципальная программа городского округа Жигулевск "Молодой семье - доступное жилье" на 2015-2028 годы
</t>
  </si>
  <si>
    <t>Количество молодых семей, улучшивших жилищные условия, ед.</t>
  </si>
  <si>
    <t>Общая площадь введенного в эксплуатацию жилья с учетом индивидуального жилищного строительства, кв.м</t>
  </si>
  <si>
    <t>Муниципальная программа "Стимулирование жилищного строительства на территории городского округа Жигулевск Самарской области" на 2026-2028 годы</t>
  </si>
  <si>
    <t>Муниципальная программа «Охрана окружающей среды городского округа Жигулевск» на 2019-2028 годы</t>
  </si>
  <si>
    <t>Количество маршрутных наблюдений за загрязнением атмосферного воздуха, шт.</t>
  </si>
  <si>
    <t>Объем выбросов загрязняющих веществ в атмосферу, тыс.т.</t>
  </si>
  <si>
    <t>Количество ликвидированных несанкционированных объектов размещения отходов, шт.</t>
  </si>
  <si>
    <t>Муниципальная программа "Строительство, содержание и ремонт зданий общеобразовательных учреждений городского округа Жигулевск" на 2022-2028 годы</t>
  </si>
  <si>
    <t>Количество случаев отключения потребителей от источников энергоресурсов по причине несвоевременных расчетов за поставленные ресурсы, шт.</t>
  </si>
  <si>
    <t>Количество жалоб потребителей на несвоевременное оказание услуг по причине неудовлетворительного технического обслуживания, шт.</t>
  </si>
  <si>
    <t>Количество случаев закрытия объектов по причине нарушения противопожарного режима и несвоевременного устранения предписаний ОГПН, шт.</t>
  </si>
  <si>
    <t>Количество случаев закрытия объектов образования на срок более одних суток по причине несвоевременного устранения аварий систем инженерного обеспечения (электро, тепло, водоснабжения), шт.</t>
  </si>
  <si>
    <t>Количество капитально отремонтированных зданий общеобразовательных учреждений, находящихся в оперативном управлении МКУ "ТОиЭЗ", шт.</t>
  </si>
  <si>
    <t>Количество капитально отремонтированных зданий дошкольных образовательных учреждений, находящихся в оперативном управлении МКУ «ТОиЭЗ», шт.</t>
  </si>
  <si>
    <t>Количество зданий общеобразовательных учреждений, находящихся в оперативном управлении МКУ "ТОиЭЗ", подготовленных к новому учебному году, шт.</t>
  </si>
  <si>
    <t>Количество зданий дошкольных образовательных учреждений, находящихся в оперативном управлении МКУ "ТОиЭЗ", подготовленных к новому учебному году, шт.</t>
  </si>
  <si>
    <t>Количество отремонтированных пищеблоков в общеобразовательных учреждениях, шт.</t>
  </si>
  <si>
    <t>Количество зданий общеобразовательных учреждений, в которых проведена замена систем противопожарной безопасности со сроком службы 10 и более лет, шт.</t>
  </si>
  <si>
    <t>Доля общеобразовательных учреждений, здания которых находятся в аварийном состоянии или требуют капитального ремонта, %</t>
  </si>
  <si>
    <t>Доля дошкольных образовательных учреждений, здания которых находятся в аварийном состоянии или требуют капитального ремонта, %</t>
  </si>
  <si>
    <t>Доля общеобразовательных и дошкольных  учреждений, в зданиях которых созданы условия для обучения детей с инвалидностью и детей с ОВЗ, %</t>
  </si>
  <si>
    <t>Доля образовательных  учреждений, в зданиях которых проведены мероприятия по замене систем противопожарной безопасности со сроком службы 10 и более лет, %</t>
  </si>
  <si>
    <t xml:space="preserve">Количество проведенных официальных физкультурных и спортивных мероприятий, ед.
</t>
  </si>
  <si>
    <t>Доля жителей городского округа Жигулевск, регулярно занимающихся физической культурой и спортом, %</t>
  </si>
  <si>
    <t>Доля граждан в возрасте от 25 до 54 лет (женщины) и до 59 лет (мужчины) включительно, регулярно занимающихся физической культурой и спортом, %</t>
  </si>
  <si>
    <t>Доля граждан в возрасте от 55 лет (женщины) и от 60 лет (мужчины) до 79 лет включительно, регулярно занимающихся физической культурой и спортом, %</t>
  </si>
  <si>
    <t>Количество предоставленных услуг МАУ "ЦРФКИС", услуг</t>
  </si>
  <si>
    <t>Количество созданных спортивных объектов по месту жительства, на территории образовательных учреждений, ед.</t>
  </si>
  <si>
    <t>Уровень обеспеченности населения спортивными сооружениями исходя из единовременной пропускной способности объектов спорта, %</t>
  </si>
  <si>
    <t>Количество учреждений физической культуры и спорта, в которые поставлены спортивная экипировка, оборудование и инвентарь, ед.</t>
  </si>
  <si>
    <t>Количество опубликованных материалов о потенциальных возможностях для занятий физической культурой и спортом, о проводимых физкультурно-спортивных мероприятиях, достижениях спортсменов, материалов, пропагандирующих здоровый образ жизни, ед.</t>
  </si>
  <si>
    <t>Удельный вес социально ориентированных некоммерческих организаций, оказывающих услуги в области физической культуры и спорта, от общего количества организаций, оказывающих услуги в области физической культуры и спорта, %</t>
  </si>
  <si>
    <t xml:space="preserve">Муниципальная программа городского округа Жигулевск «Культура» на 2023 -2028 годы
</t>
  </si>
  <si>
    <t>Доля муниципальных учреждений культуры, здания которых находятся в удовлетворительном состоянии в общем количестве муниципальных учреждений культуры к 2030 году, %</t>
  </si>
  <si>
    <t>Количество представленных (во всех формах) зрителю музейных предметов, ед.</t>
  </si>
  <si>
    <t>Количество городских культурно-досуговых мероприятий, ед.</t>
  </si>
  <si>
    <t>Количество участников культурно-досуговых мероприятий, проводимых муниципальными учреждениями клубного типа, чел.</t>
  </si>
  <si>
    <t>Удовлетворенность населения качеством предоставления муниципальных услуг в сфере культуры, %</t>
  </si>
  <si>
    <t>Доля учащихся с 1 по 4 классы общеобразовательных учреждений городского округа Жигулевск Самарской области, вовлеченных в движение "Орлята России" к 2030 году, %</t>
  </si>
  <si>
    <t>Доля специалистов сферы культуры, прошедших обучение, переподготовку, повышение квалификации, в общем количестве специалистов учреждений культуры городского округа Жигулевск, %</t>
  </si>
  <si>
    <t>Соотношение средней заработной платы работников муниципальных учреждений культуры городского округа Жигулевск Самарской области и средней заработной платы в Самарской области, %</t>
  </si>
  <si>
    <t>Соотношение средней заработной платы работников муниципальных учреждений дополнительного образования в  городском округе Жигулевск Самарской области и средней заработной платы в Самарской области, %</t>
  </si>
  <si>
    <t>Количество трудовых договоров, заключенных с  несовершеннолетними гражданами, принявших участие в мероприятиях в период каникул и свободное от учебы время, ед.</t>
  </si>
  <si>
    <t>Количество молодежи, вовлеченной в добровольческую деятельность, чел.</t>
  </si>
  <si>
    <t>Количество молодежных объединений, принявших участие в Слете детских и молодежных объединений, ед.</t>
  </si>
  <si>
    <t xml:space="preserve">Количество граждан, регулярно участвующих в работе патриотических объединений и клубов, чел. </t>
  </si>
  <si>
    <t>Доля молодых людей, участвующих в проектах и программах, направленных на профессиональное и личностное развитие, %</t>
  </si>
  <si>
    <t>Доля молодых людей, участвующих в проектах и программах, направленных на патриотическое воспитание, %</t>
  </si>
  <si>
    <t>Количество участников патриотического фестиваля "За нами Россия!", чел.</t>
  </si>
  <si>
    <t>Количество зрителей патриотического фестиваля "За нами Россия!", чел.</t>
  </si>
  <si>
    <t>Количество городских мероприятий в сфере молодежной политики, ед.</t>
  </si>
  <si>
    <t>Количество посещений мероприятий, ед.</t>
  </si>
  <si>
    <t>Количество поддержанных студентов педагогов, чел.</t>
  </si>
  <si>
    <t>Количество мероприятий, направленных на профилактику асоциального и деструктивного поведения подростков и молодежи, поддержка детей и молодежи, находящейся в социально-опасном положении, ед.</t>
  </si>
  <si>
    <t>Количество  детей, пребывающих в лагерях дневного пребывания, чел.</t>
  </si>
  <si>
    <t>Задача 7. Оказание муниципальной услуги «Организация реализации государственной молодежной политики, занятости подростков во внеурочное время» муниципальным бюджетным учреждением «Дом молодежных организаций» в рамках муниципального задания</t>
  </si>
  <si>
    <t>Количество организованных мероприятий в рамках текущей деятельности МБУ ДМО, ед.</t>
  </si>
  <si>
    <t xml:space="preserve">Муниципальная программа «О мерах социальной поддержки отдельных категорий граждан городского округа Жигулевск» на 2026-2030 годы
</t>
  </si>
  <si>
    <t>Подпрограмма № 1: "Ветераны" на 2026-2030 годы</t>
  </si>
  <si>
    <t>Количество консультаций, данных ветеранам, по вопросам предоставления мер социальной поддержки, чел.</t>
  </si>
  <si>
    <t>Количество ветеранов, прошедших ежегодный медицинский осмотр, чел.</t>
  </si>
  <si>
    <t>Количество ветеранов, получивших социальные услуги, чел.</t>
  </si>
  <si>
    <t>Количество ветеранов, получивших услуги пункта проката технических средств реабилитации, чел.</t>
  </si>
  <si>
    <t>Количество ветеранов, обученных навыкам пользования техническими средствами реабилитации, чел.</t>
  </si>
  <si>
    <t>Количество ветеранов, обеспеченных путевками на санаторно-курортное лечение, чел.</t>
  </si>
  <si>
    <t>Количество ветеранов и граждан пожилого возраста, охваченных культурно-массовыми и спортивными мероприятиями, чел.</t>
  </si>
  <si>
    <t>Количество проведенных  культурно-массовых и спортивных мероприятий для ветеранов и граждан пожилого возраста, меропр.</t>
  </si>
  <si>
    <t xml:space="preserve">Подпрограмма № 2: "Доступная среда" на 2026-2030 годы
</t>
  </si>
  <si>
    <t>Количество обследованных инвалидов по рекомендации БМСЭ, чел.</t>
  </si>
  <si>
    <t xml:space="preserve">Количество инвалидов, направленных в реабилитационные центры, чел. </t>
  </si>
  <si>
    <t>Количество инвалидов, которым определены показания для проведения эндопротезирования, глазопротезирования, кардиохирургических операций, чел.</t>
  </si>
  <si>
    <t>Количество безработных инвалидов, направленных на обучение согласно индивидуальной программе реабилитации (ИПР), чел.</t>
  </si>
  <si>
    <t xml:space="preserve">Количество  безработных инвалидов, получивших профориентационные консультации, чел. </t>
  </si>
  <si>
    <t>Количество безработных  инвалидов, получившие государственные услуги по социальной адаптации, чел.</t>
  </si>
  <si>
    <t xml:space="preserve">Количество  безработных инвалидов, направленных на временные работы, чел. </t>
  </si>
  <si>
    <t>Количество безработных инвалидов, направленных на общественные работы, чел.</t>
  </si>
  <si>
    <t>Количество безработных инвалидов, получивших государственные услуги по психологической поддержке, чел.</t>
  </si>
  <si>
    <t xml:space="preserve">Количество инвалидов, обученных навыкам пользования техническими средствами реабилитации, чел. </t>
  </si>
  <si>
    <t>Количество обустроенных колясочных съездов на перекрестках улиц, ед.</t>
  </si>
  <si>
    <t>Количество муниципальных учреждений, оборудованных с целью обеспечения доступности для инвалидов пандусами и поручнями и парковочными местами, ед.</t>
  </si>
  <si>
    <t>Количество социально-значимых объектов муниципальной собственности, адаптированных с учетом требований их доступности для маломобильных граждан, ед.</t>
  </si>
  <si>
    <t>Количество культурно-массовых и спортивных мероприятий, проведенных для инвалидов и детей-инвалидов, ед./чел.</t>
  </si>
  <si>
    <t>50/2000</t>
  </si>
  <si>
    <t>Количество публикаций и телерепортажей, посвященных актуальным проблемам инвалидов, деятельности их общественных организаций, освещающих мероприятия по созданию безбарьерной среды жизнедеятельности для маломобильных групп населения в городском округе Жигулевск, ед.</t>
  </si>
  <si>
    <t>Количество консультаций, данных инвалидам по вопросам предоставления мер социальной поддержки, ед.</t>
  </si>
  <si>
    <t xml:space="preserve">Муниципальная программа «Развитие малого и среднего предпринимательства, торговли и потребительского рынка в городском округе Жигулевск» на 2022-2028 годы
</t>
  </si>
  <si>
    <t>Количество СМСП, получивших услуги в центре "Мой бизнес" в городском округе Жигулевск, ед.</t>
  </si>
  <si>
    <t>Количество потенциальных СМСП,  получивших услуги в центре "Мой бизнес" в городском округе Жигулевск, ед.</t>
  </si>
  <si>
    <t>Количество обращений в центр "Мой бизнес" в городском округе Жигулевск за услугами и мерами поддержки, ед.</t>
  </si>
  <si>
    <t>Доля субъектов МСП, превысивших предельные значения для определения категорий субъектов МСП (микро-, малые, средние), %</t>
  </si>
  <si>
    <t>Объем займов, предоставленных СМСП, млн.руб.</t>
  </si>
  <si>
    <t>Количество направленных в АО "ГФСО" уникальных субъектов МСП, заинтересованных в получении финансовой поддержки, ед.</t>
  </si>
  <si>
    <t>Количество публикаций в муниципальных СМИ, официальных сайтах, наружная реклама, ед.</t>
  </si>
  <si>
    <t>Количество СМСП, участников региональных предпринимательских мероприятий, ед.</t>
  </si>
  <si>
    <t>Количество СМСП, принявших участие во Всероссийском опросе работодателей о перспективной потребности в кадрах, ед.</t>
  </si>
  <si>
    <t>Количество проведенных мероприятий (семинаров, конференций, круглых столов, встреч по актуальным вопросам предпринимательской деятельности), ед.</t>
  </si>
  <si>
    <t>Количество СМСП, принявших участие в мероприятиях, проводимых центром "Мой бизнес", чел.</t>
  </si>
  <si>
    <t>Количество СМСП, отвечающих критериям отнесения к социальному предпринимательству, направленных в МЭР СО (ИКАСО), ед.</t>
  </si>
  <si>
    <t>Увеличение количества молодых предпринимателей (до 25 лет), ед.</t>
  </si>
  <si>
    <t>Охват участников мероприятий среди молодежи, чел.</t>
  </si>
  <si>
    <t>Количество мероприятий для школьников и студентов, ед.</t>
  </si>
  <si>
    <t>Охват участников мероприятий среди социального, креативного и семейного бизнеса, чел.</t>
  </si>
  <si>
    <t>Рост оборота розничной торговли к предыдущему году, %</t>
  </si>
  <si>
    <t>Количество отчетов специализированной организации об оценке рыночной стоимости платы за размещение нестационарного торгового объекта в отношении свободных мест размещения нестационарных торговых объектов, включенных в схему размещения нестационарных торговых объектов на территории городского округа Жигулевск, ед.</t>
  </si>
  <si>
    <t>Количество организованных ярмарок на территории городского округа Жигулевск, ед.</t>
  </si>
  <si>
    <t>Количество выявленных административных правонарушений, ответственность за которые предусмотрена статьей 6.1 Закона Самарской области от 01.11.2007 № 115-ГД "Об административных правонарушениях на территории Самарской области", в целях упорядочивания торговой деятельности на территории городского округа Жигулевск, ед.</t>
  </si>
  <si>
    <t>Количество мест включенных (перераспределенных) в Схему размещения нестационарных торговых объектов, расположенных на территории городского округа Жигулёвск Самарской области, для размещения нестационарных торговых объектов без проведения торгов (конкурсов, аукционов) на льготных условиях или на безвозмездной основе производителям товаров (сельскохозяйственных и продовольственных товаров, в том числе фермерской продукции) и организациям потребительской кооперации, ед.</t>
  </si>
  <si>
    <t>Количество мест нестационарных торговых объектов (мобильных объектов) общественного питания, в отношении которых заключены договоры на размещение нестационарных торговых объектов, расположенных на территории городского округа Жигулевск, ед.</t>
  </si>
  <si>
    <t>Подпрограмма № 1 "Учет и содержание муниципального имущества городского округа Жигулевск на 2018-2027 годы"</t>
  </si>
  <si>
    <r>
      <rPr>
        <b/>
        <sz val="12"/>
        <rFont val="Times New Roman"/>
        <family val="1"/>
        <charset val="204"/>
      </rPr>
      <t>Подпрограмма № 2 "</t>
    </r>
    <r>
      <rPr>
        <sz val="12"/>
        <rFont val="Times New Roman"/>
        <family val="1"/>
        <charset val="204"/>
      </rPr>
      <t>Управление муниципальным имуществом городского округа Жигулевск по оказанию имущественной поддержки субъектам малого и среднего предпринимательства на 2018-2027 годы"</t>
    </r>
  </si>
  <si>
    <t xml:space="preserve">Количество объектов муниципального имущества, находящегося в казне, в отношении которых проведена оценка рыночной стоимости, ед. </t>
  </si>
  <si>
    <t>Количество объектов муниципального имущества, на которые подготовлена техническая документация, ед.</t>
  </si>
  <si>
    <t>Ежегодное увеличение не менее чем на 10% количества объектов имущества в перечне имущества городского округа Жигулевск, предназначенного для предоставления во владение и (или) пользование на долгосрочной основе субъектам малого и среднего предпринимательства и организациям, образующим инфраструктуру поддержки субъектов малого и среднего предпринимательства, самозанятым гражданам, ед.</t>
  </si>
  <si>
    <t>Доля сданных в аренду субъектами малого и среднего предпринимательства, самозанятым гражданам и организациям, образующим инфраструктуру поддержки субъектов малого и среднего предпринимательства, объектов недвижимого имущества, включенных в перечень, в общем количестве объектов недвижимого имущества, включенных в данный перечень, %</t>
  </si>
  <si>
    <t xml:space="preserve">Муниципальная программа «Повышение качества предоставления муниципальных услуг» на 2022-2028 годы
</t>
  </si>
  <si>
    <t>Подпрограмма №1:
«Развитие муниципальной службы в городском округе Жигулевск» 
на 2022-2028 годы</t>
  </si>
  <si>
    <t xml:space="preserve">Подпрограмма № 2:
«Повышение качества предоставления государственных и муниципальных услуг на базе МБУ «МФЦ» на 2022-2028 годы </t>
  </si>
  <si>
    <t>Подпрограмма № 3: "Опубликование нормативно-правовых актов и иной официальной информации городского округа Жигулевск" на 2022-2028 годы</t>
  </si>
  <si>
    <t xml:space="preserve">Актуальность сформированной нормативной правовой базы, регулирующей вопросы муниципальной службы на территории городского округа Жигулевск, %                                       </t>
  </si>
  <si>
    <t>Доля муниципальных служащих, прошедших обучение по программам повышения квалификации (от количества муниципальных служащих, которым необходимо обучение), %</t>
  </si>
  <si>
    <t>Количество муниципальных служащих, принявших участие в мероприятиях, проводимых Правительством Самарской области, чел.</t>
  </si>
  <si>
    <t>Доля муниципальных служащих, данные о которых включены в Реестр муниципальных служащих городского округа Жигулевск (от общего количества муниципальных служащих), %</t>
  </si>
  <si>
    <t>Доля должностей муниципальной службы, для которых утверждены должностные инструкции, соответствующие требованиям, установленным муниципальными правовыми актами городского округа Жигулевск, %</t>
  </si>
  <si>
    <t>Наличие программного продукта АКС управления персоналом (с необходимым количеством специальных модулей), ед.</t>
  </si>
  <si>
    <t>Количество поощрений муниципальных служащих, ед.</t>
  </si>
  <si>
    <t>Количество заседаний комиссии по соблюдению требований к служебному поведению муниципальных служащих и регулированию конфликта интересов на муниципальной службе, ед.</t>
  </si>
  <si>
    <t>Актуализация размещенной информации по вопросам муниципальной службы, %</t>
  </si>
  <si>
    <t>Доля массовых социально-значимых услуг, предоставляемых в электронном виде, %</t>
  </si>
  <si>
    <t>Соблюдение сроков передачи документов и выдачи результатов оказания услуги в соответствии с административными регламентами оказания услуг и соглашений о взаимодействии с органами, предоставляющими услуги, %</t>
  </si>
  <si>
    <t>Отсутствие жалоб потребителей государственных и муниципальных услуг, жалобы</t>
  </si>
  <si>
    <t>Удовлетворенность потребителей государственных и муниципальных услуг работой МФЦ, %</t>
  </si>
  <si>
    <t>Соблюдение сроков, полноты и достоверности донесения информации, %</t>
  </si>
  <si>
    <t>Итого по подпрограмме № 2</t>
  </si>
  <si>
    <t>Подпрограмма № 2 "Исполнение наказов избирателей" на 2026-2027 годы</t>
  </si>
  <si>
    <t xml:space="preserve">Муниципальная программа 
«Улучшение условий и охраны труда в городском округе Жигулевск» на 2022-2028 годы </t>
  </si>
  <si>
    <t>Удельный вес рабочих мест, на которых проведена специальная оценка условий труда, от общего количества рабочих мест, запланированных к проведению специальной оценке условий труда, %</t>
  </si>
  <si>
    <t>Удельный вес замененных светильников, от общего количества светильников, подлежащих замене для устранения вредных факторов и приведения в соответствие с нормами освещенности рабочих мест, %</t>
  </si>
  <si>
    <t>Удельный вес должностей и профессий, на которых проведена оценка профессиональных рисков, от общего количества должностей и профессий, %</t>
  </si>
  <si>
    <t>Удельный вес обученных работников по охране труда, от общего количества работников, запланированных к обучению, %</t>
  </si>
  <si>
    <t>Количество опубликованных в городской газете и на официальном сайте администрации городского округа Жигулевск статей по вопросам охраны труда, ед.</t>
  </si>
  <si>
    <t xml:space="preserve">Доля организаций, разработавших корпоративную программу «Нулевой травматизм», от общего количества организаций, % </t>
  </si>
  <si>
    <t>Количество проведенных городских семинаров и совещаний с рассмотрением вопросов охраны труда, ед.</t>
  </si>
  <si>
    <t>Количество подписок на журналы по охране труда, ед.</t>
  </si>
  <si>
    <t>Доля организаций, состоящих на учете, ежеквартально предоставляющих отчеты установленной формы в бюро охраны труда администрации городского округа Жигулевск, %</t>
  </si>
  <si>
    <t>Численность пострадавших в результате несчастных случаев на производстве со смертельным исходом, чел.</t>
  </si>
  <si>
    <t>Численность пострадавших в результате несчастных случаев на производстве с утратой трудоспособности на 1 рабочий день и более, чел.</t>
  </si>
  <si>
    <t>Численность работников с впервые установленным профессиональным заболеванием, чел.</t>
  </si>
  <si>
    <t>Доля работников, прошедших обязательные медосмотры (обследования), от общего количества запланированных к прохождению медосмотров, %</t>
  </si>
  <si>
    <t>Доля работников, обеспеченных сертифицированными средствами индивидуальной и коллективной защиты, от количества запланированных к обеспечению сертифицированными средствами индивидуальной и коллективной защиты, %</t>
  </si>
  <si>
    <t>Муниципальная программа "Поддержка социально ориентированных некоммерческих организаций городского округа Жигулевск" на 2026-2030 годы</t>
  </si>
  <si>
    <t>Количество СОНКО, получивших финансовую поддержку, ед.</t>
  </si>
  <si>
    <t>Задача 2. Оказание имущественной поддержки СОНКО</t>
  </si>
  <si>
    <t>Задача 3. Оказание информационной и консультационно-методической поддержки СОНКО, содействие в повышении квалификации работников и добровольцев СОНКО</t>
  </si>
  <si>
    <t>Количество СОНКО, получивших информационную и консультационно- методическую поддержку, ед.</t>
  </si>
  <si>
    <t>Количество представителей СОНКО, принявших участие в мероприятиях, способствующих повышению квалификации, чел.</t>
  </si>
  <si>
    <t>Количество СОНКО, принявших участие в конкурсах грантов, ед.</t>
  </si>
  <si>
    <t>Наличие реестра СОНКО-получателей муниципальной поддержки, ед.</t>
  </si>
  <si>
    <t>Задача 4. Содействие СОНКО в развитии гражданского общества</t>
  </si>
  <si>
    <t>Количество волонтеров, вовлеченных СОНКО в реализацию социально значимых мероприятий и проектов на территории городского округа Жигулевск, чел.</t>
  </si>
  <si>
    <t>Количество объектов, включенных в Перечень имущества городского округа Жигулевск, свободного от прав третьих лиц, используемого в целях предоставления его во владение и (или) пользование на долгосрочной основе СОНКО, ед.</t>
  </si>
  <si>
    <t>Муниципальная программа городского округа Жигулевск "Медицинские кадры" на 2026-2028 годы</t>
  </si>
  <si>
    <t>Количество медицинских работников, получивших компенсацию расходов по договору найма (поднайма) жилого помещения, чел.</t>
  </si>
  <si>
    <t>Количество студентов высших учебных заведений и ординаторов, получающих денежную выплату, чел.</t>
  </si>
  <si>
    <t xml:space="preserve">Муниципальная программа  "Формирование комфортной городской среды на территории городского округа Жигулевск на 2018-2030 годы" </t>
  </si>
  <si>
    <t>Количество благоустроенных дворовых территорий, шт.</t>
  </si>
  <si>
    <t>Доля благоустроенных дворовых территорий, %</t>
  </si>
  <si>
    <t>Доля благоустроенных муниципальных территорий общего пользования, %</t>
  </si>
  <si>
    <t>Количество благоустроенных муниципальных территорий общего пользования, шт.</t>
  </si>
  <si>
    <t>Количество разработанных конкурсных заявок по общественным территориям, шт.</t>
  </si>
  <si>
    <t>Муниципальная программа "Реализация полномочий органов местного самоуправления в сфере распоряжения земельными участками, находящимися в муниципальной собственности или земельными участками, государственная собственность на которые не разграничена" на 2019-2028 годы</t>
  </si>
  <si>
    <t>Количество земельных участков, поставленных на государственный кадастровый учет, ед.</t>
  </si>
  <si>
    <t>Отчет о рыночной стоимости земельного участка, ед.</t>
  </si>
  <si>
    <t>Муниципальная программа "Оздоровление Волги. Проектирование и реконструкция канализационных очистных сооружений городского округа Жигулевск" на 2019 - 2028 годы</t>
  </si>
  <si>
    <t>Задача 1. Разработка и внедрение программ общественного здоровья, включая корпоративных программ укрепления здоровья</t>
  </si>
  <si>
    <t>Количество публикаций в СМИ и в сети Интернет направленных на формирование здорового образа жизни, шт.</t>
  </si>
  <si>
    <t>Количество проведенных городских мероприятий мотивирующих граждан к здоровому образу жизни, шт.</t>
  </si>
  <si>
    <t>Количество проведенных физкультурно-оздоровительных мероприятий среди различных категорий граждан по месту работы и учебы, направленных на формирование ЗОЖ, в том числе предусматривающих выполнение нормативов комплекса ГТО, шт.</t>
  </si>
  <si>
    <t>Муниципальная программа городского округа Жигулевск «Поддержка общественных инициатив граждан» на 2024-2028 годы</t>
  </si>
  <si>
    <t>Задача: участие населения городского округа Жигулевск в решении социально значимых вопросов</t>
  </si>
  <si>
    <t>Количество инициированных проектов по поддержке общественных инициатив, ед.</t>
  </si>
  <si>
    <t>Количество реализованных проектов по поддержке общественных инициатив, ед.</t>
  </si>
  <si>
    <t>Доля внебюджетных средств, привлеченных для софинансирования проектов по поддержке общественных инициатив в денежной форме и (или) неденежной форме (неоплачиваемый вклад), %</t>
  </si>
  <si>
    <t>Муниципальная программа «Развитие систем водоснабжения, водоочистки и водоотведения городского округа Жигулевск» на 2024-2028 годы</t>
  </si>
  <si>
    <t>Снижение аварийности объектов водоснабжения, %</t>
  </si>
  <si>
    <t>Подпрограмма № 1 "Реконструкция котельных городского округа Жигулевск" на 2024-2028 годы</t>
  </si>
  <si>
    <t>Подпрограмма № 2 " Капитальный ремонт сетей теплоснабжения и ГВС котельных городского округа Жигулевск" на 2024-2028 годы</t>
  </si>
  <si>
    <t>Количество актуализированных схем теплоснабжения в административных границах городского округа Жигулевск, шт.</t>
  </si>
  <si>
    <t xml:space="preserve">Адресная муниципальная программа городского округа Жигулевск Самарской области "Переселение граждан из аварийного жилищного фонда, признанного таковым после 01 января 2017 года" </t>
  </si>
  <si>
    <t>Оценка возмещения лицам, в чьей собственности находятся жилые помещения, входящие в аварийный фонд в соответствии со статьей 32 Жилищного кодекса Российской Федерации, шт.</t>
  </si>
  <si>
    <t>Итого по подпрограмме № 4:</t>
  </si>
  <si>
    <t>Число граждан, переселенных из аварийного жилищного фонда, чел.</t>
  </si>
  <si>
    <t>Общая площадь расселяемых жилых помещений из аварийного жилищного фонда, кв.м.</t>
  </si>
  <si>
    <t xml:space="preserve">Задача. Переселение граждан из аварийного жилищного фонда, признанного таковым после 01 января 2017 года                                      </t>
  </si>
  <si>
    <t>ПБ</t>
  </si>
  <si>
    <t>Доля расходов, направленных на приобретение основных средств, в общем объеме расходов  муниципальных учреждений культуры, %</t>
  </si>
  <si>
    <t xml:space="preserve">ОБ </t>
  </si>
  <si>
    <t>Протяженность отремонтированных дорог местного значения, км</t>
  </si>
  <si>
    <t>Количество зарегистрированных проявлений терроризма и экстремизма в городском округе Жигулевск, ед.</t>
  </si>
  <si>
    <t>Выполнение Плана комплектования учебных учреждений Самарской области на учебный год от городского округа Жигулевск, %</t>
  </si>
  <si>
    <t>Количество обученных специалистов организаций в МКУ "УОБ" городского округа Жигулевск, чел.</t>
  </si>
  <si>
    <t>Площадь, на которой проведены дератизационные обработки от грызунов, га</t>
  </si>
  <si>
    <t>Количество детей, привлекаемых к участию в творческих мероприятиях, чел.</t>
  </si>
  <si>
    <t>Задача 1. Вовлечение молодежи в самостоятельную социально-экономическую деятельность, содействие занятости молодежи</t>
  </si>
  <si>
    <t>Задача 2.  Поддержка молодежных инициатив, деятельности детских и молодежных объединений, развитие добровольчества (волонтерства) на территории городского округа Жигулевск</t>
  </si>
  <si>
    <t>Количество молодежных объединений, принявших участие в мероприятиях городского и/или областного, и/или всероссийского уровней, ед.</t>
  </si>
  <si>
    <t>Количество участников Слета детских и молодежных организаций, чел.</t>
  </si>
  <si>
    <t>Доля молодых людей, вовлеченных в добровольческую и общественную деятельность, %</t>
  </si>
  <si>
    <t>Количество инвалидов, поставленных на диспансерный учет для восстановительно-поддерживающей терапии, чел.</t>
  </si>
  <si>
    <t xml:space="preserve">Количество инвалидов, обеспеченных вспомогательными техническими средствами реабилитации в соответствии с индивидуальными программами реабилитации за счет средств областного бюджета, чел./средств </t>
  </si>
  <si>
    <t>Количество порций компенсируемых в размере 100% понесенных расходов за питание в общеобразовательных учреждениях детям из многодетных семей, получающих пенсию по потере кормильца, детям-инвалидам, детям прибывшим из зоны проведения специальной военной операции, в размере 50% одного вида  питания (обед или завтрак), детям из многодетных семей, признанных в установленном порядке малоимущими, порций</t>
  </si>
  <si>
    <t xml:space="preserve">Количество поездок к местам проведения мероприятий для участников специальной военной операции и членов их семей, поездок </t>
  </si>
  <si>
    <t>Подпрограмма № 4 «Социальная поддержка отдельных категорий граждан» на 2026-2030 годы</t>
  </si>
  <si>
    <t>Подпрограмма № 3 «Социальная поддержка многодетных семей, семей с детьми-инвалидами» на 2026-2030 годы</t>
  </si>
  <si>
    <t>Количество граждан, получивших компенсацию на погребение участников СВО, ед.</t>
  </si>
  <si>
    <t>в том числе уникальных, ед.</t>
  </si>
  <si>
    <t>Задача 2. Развитие системы информационной и консультационной поддержки СМСП, а также физических лиц, желающих организовать собственный бизнес</t>
  </si>
  <si>
    <t>Количество самозанятых граждан, получивших услуги в центре "Мой бизнес" в городском округе Жигулевск, ед.</t>
  </si>
  <si>
    <t>Количество займов, предоставленных СМСП, ед.</t>
  </si>
  <si>
    <t>Задача 6. Содействие развитию социально ориентированного, молодежного и креативного предпринимательства</t>
  </si>
  <si>
    <t>Количество объектов муниципальной собственности, находящихся в казне,  содержание которых осуществляется за счет средств Программы, ед.</t>
  </si>
  <si>
    <t>Количество незаселенных жилых помещений муниципального жилищного фонда, содержание которых осуществляется за счет средств программы, помещений (квартир)</t>
  </si>
  <si>
    <t>Задача 4. Применение методов подбора наиболее квалифицированных кадров для муниципальной службы, оценки результатов служебной деятельности муниципальных служащих, а также создание условий для их должностного роста</t>
  </si>
  <si>
    <t>Задача 1. Своевременная подготовка и опубликование в полном объеме нормативно-правовых актов и иной официальной информации городского округа Жигулевск</t>
  </si>
  <si>
    <t>Количество благополучателей услуг СОНКО (участников социально значимых мероприятий и проектов, реализованных СОНКО на территории городского округа Жигулевск), чел.</t>
  </si>
  <si>
    <t>Количество СОНКО и общественных объединений, реализующих социально значимые мероприятия и проекты на территории городского округа Жигулевск, ед.</t>
  </si>
  <si>
    <t>Задача 2. Поддержка студентов высших учебных заведений и ординаторов, обучающимся по медицинским специальностям и заключившим договор о целевом обучении с государственным учреждением здравоохранения, подведомственным министерству здравоохранения Самарской области расположенных на территории городского округа Жигулевск (ГБУЗ СО «Жигулевская ЦГБ») в виде денежной выплаты</t>
  </si>
  <si>
    <t>Количество граждан, ежегодно проходящих профилактический осмотр и (или) диспансеризацию, чел.</t>
  </si>
  <si>
    <t>Задача 2. Проведение информационно-коммуникационной кампании, направленной на вовлечение граждан и некоммерческих организаций в мероприятия по укреплению общественного здоровья</t>
  </si>
  <si>
    <t>Количество участников молодежных акций антиалкогольной, антинаркотической и антитабачной направленности, чел.</t>
  </si>
  <si>
    <t>Количество осуществленных капитальных вложений в сфере водоснабжения и водоотведения (софинансирование) в отношении объектов водоснабжения и водоотведения городского округа Жигулевск, шт.</t>
  </si>
  <si>
    <t>Количество возмещения выпадающих доходов (межтарифная разница) в сфере водоснабжения и водоотведения (софинансирование) в рамках концессионного соглашения в отношении объектов водоснабжения и водоотведения городского округа Жигулевск, шт.</t>
  </si>
  <si>
    <t>Количество расселяемых жилых помещений из аварийного жилищного фонда, кол-во кв., из них:</t>
  </si>
  <si>
    <t>частные помещения, кол-во кв.</t>
  </si>
  <si>
    <t>Случаев отключения от источников энергоресурсов не зарегистрировано</t>
  </si>
  <si>
    <t>Случаев закрытия объектов не зафиксировано</t>
  </si>
  <si>
    <t>Было подготовлено экономическое обоснование коэффициентов видов разрешенного использования (КЭ), используемых для исчисления арендной платы за земельные участки в зависимости от доходности земельных участков с разрешенным видом их использования в количестве 41 коэффициента на сумму 380,00 тыс.руб.</t>
  </si>
  <si>
    <t>Количество обратившихся на БМСЭ</t>
  </si>
  <si>
    <t>3</t>
  </si>
  <si>
    <t>0</t>
  </si>
  <si>
    <t>4</t>
  </si>
  <si>
    <t>Планируется заключение договоров с целью регистрации права собственности на линейные объекты после стабилизации финансирования - наличие задолженности по обязательствам КУМИ</t>
  </si>
  <si>
    <t>не менее 10 в год</t>
  </si>
  <si>
    <t>Задача 1. Повышение обеспеченности врачебными кадрами, снижение коэффициента совместительства</t>
  </si>
  <si>
    <t>Количество контрольно-надзорных мероприятий по соблюдению федеральных и региональных нормативных правовых актов по выявлению и пресечению правонарушений, связанных с реализацией спиртосодержащей и никотиносодержащей продукции, шт.</t>
  </si>
  <si>
    <t xml:space="preserve">Муниципальная программа городского округа Жигулевск "Развитие систем теплоснабжения городского округа Жигулевск Самарской области" на 2024-2028 годы                                                                                                                                                                                                                                                                                      </t>
  </si>
  <si>
    <t>Обеспечение своевременного ухода за бесхозными могилами спец.квартала кладбища, шт.</t>
  </si>
  <si>
    <t>Объем потребленной электроэнергии для осуществления уличного освещения, тыс.кВт/ч</t>
  </si>
  <si>
    <t>Количество проведенных экологических субботников "Зеленая Весна" на территории г.о.Жигулевск, шт.</t>
  </si>
  <si>
    <t>Количество случаев закрытия объектов по причине нарушения сан.-эпидемиологического состояния и несвоевременного устранения предписаний ОРПН, шт.</t>
  </si>
  <si>
    <t>Количество лиц, прошедших диспансеризацию из числа лиц, впервые признанных инвалидами и инвалидов трудоспособного возраста, чел.</t>
  </si>
  <si>
    <t>Количество инвалидов, получивших услуги пункта проката вспомогательных технических средств реабилитации, чел.</t>
  </si>
  <si>
    <t>Количество представителей креативных индустрий, направленных в МЭР СО для включения в реестр креативных индустрий, чел.</t>
  </si>
  <si>
    <t>Количество дней временной нетрудоспособности в связи с несчастным случаем на производстве в расчете на 1 пострадавшего, дней</t>
  </si>
  <si>
    <t>Порядок заявительный (количество обратившихся)</t>
  </si>
  <si>
    <t xml:space="preserve">Количество публикаций в СМИ и сети интернет </t>
  </si>
  <si>
    <t>Количество обратившихся граждан за компенсацией</t>
  </si>
  <si>
    <t>Денежная выплата осуществляется два раза в год: 
1) не позднее 10 августа текущего финансового года за период с 1 января по 30 июня текущего финансового года;
2) не позднее 10 декабря текущего финансового года за период с 1 июля по 31 декабря текущего финансового года</t>
  </si>
  <si>
    <t>в том числе остатки 2025 года</t>
  </si>
  <si>
    <t>Количество проводимых мероприятий за пределами городского округа Жигулевск</t>
  </si>
  <si>
    <t>Задачи 8, 9: Выполнение работ по комплексному благоустройству дворовых территорий городского округа Жигулевск Самарской области. Увеличение числа освещенных улиц и внутридворовых территорий за счет обустройства новых светоточек на территории городского округа Жигулевск Самарской области</t>
  </si>
  <si>
    <t>Задача 1. Развитие качества предоставления государственных и муниципальных услуг, оптимизация порядка оказания услуг, необходимых и обязательных для получения государственных и муниципальных услуг</t>
  </si>
  <si>
    <t>Х</t>
  </si>
  <si>
    <t>Объем доведенных до норматива качества сточных вод в водоемах рыб/хоз. назначения (инцидент № 55), м3/год</t>
  </si>
  <si>
    <t>Количество проведенного технического обследования сетей теплоснабжения и ГВС котельных 13А , 22А</t>
  </si>
  <si>
    <t>Подпрограмма № 1 "Благоустройство территорий городского округа Жигулевск" на 2018-2027 годы</t>
  </si>
  <si>
    <t>Количество участников  фестиваля «Жигулевский окунь», чел.</t>
  </si>
  <si>
    <t>Количество туристов посетивщих ФГБУ «Жигулевский заповедник», ФГБУ "НП «Самарская Лука», тыс. чел.</t>
  </si>
  <si>
    <t>Количествоо проведенных экспертиз достоверности сметной стоимости объектов благоустройства общественных территорий, шт.</t>
  </si>
  <si>
    <t>Количество установленных урн для мусора для установки их вдоль тротуаров г.о.Жигулевск, шт.</t>
  </si>
  <si>
    <t>Информация будет предоставлена в 1 квартале 2027 года</t>
  </si>
  <si>
    <t xml:space="preserve">Количество проведенных экспертиз по объекту КОС Жигулевск, шт. </t>
  </si>
  <si>
    <t>Количество обеспеченных инженерной инфраструктурой земельных участков, предоставленных для ведения личного подсобного хозяйства и индивидуального жилищного строительства многодетным семьям и гражданам, принимавшим участие в специальной военной операции (членам их семей), шт.</t>
  </si>
  <si>
    <t>Количество обратившихся граждан в муниципальное бюджетное учреждение "Центр социальной адаптации ветеранов боевых действий", чел.</t>
  </si>
  <si>
    <t>17</t>
  </si>
  <si>
    <t>2</t>
  </si>
  <si>
    <t>Доля представлений прокуратуры в отношении муниципальных служащих, представивших неполные (недостоверные) сведения о доходах от общего числа муниципальных служащих, представляющих указанные сведения, %.</t>
  </si>
  <si>
    <t>Выполнение в течение календарного года</t>
  </si>
  <si>
    <t>Данные по итогам года</t>
  </si>
  <si>
    <t>Выполнение по итогам года</t>
  </si>
  <si>
    <t>Отсутствие финансирования</t>
  </si>
  <si>
    <t>Работа по постановке на государственный кадастровый учет (ГКУ) земельных участков носит заявительный характер от структурных подразделений администрации городского округа Жигулевск Самарской области</t>
  </si>
  <si>
    <t>Доля протяженности автомобильных дорог общего пользования местного значения, отвечающих нормативным требованиям, %</t>
  </si>
  <si>
    <t>Муниципальная программа "Укрепление общественного здоровья населения городского округа Жигулевск" на 2020-2028 годы</t>
  </si>
  <si>
    <t>Подпрограмма № 3 "Отдельные мероприятия в сфере теплоснабжения городского округа Жигулевск" на 2025-2028 годы</t>
  </si>
  <si>
    <t>Отчет о ходе реализации муниципальных программ городского округа Жигулевск по состоянию на "01" октября 2026 года</t>
  </si>
  <si>
    <t>МБУ "Центр содействия местному самоуправлению и развитию туризма" реорганизовано</t>
  </si>
  <si>
    <t>2636</t>
  </si>
  <si>
    <t>7200</t>
  </si>
  <si>
    <t>Снижение объема сбросов загрязненных сточных вод, отводимых в реку Волга Самарской области на территории городского округа Жигулевск в результате реконструкции канализационных очистных сооружений, тыс.м3 / год</t>
  </si>
  <si>
    <t>Всего рабочих мест 9119, из них на 9088 рабочих местах проведена специальная оценка условий труда</t>
  </si>
  <si>
    <t>Обучено 3208 чел. из запланированных к обучению на 2026 год 4129 чел.</t>
  </si>
  <si>
    <t>Всего 120 публикация: 14 в газете, 106 на официальном сайте</t>
  </si>
  <si>
    <t>10 совещаний со службой охраны труда, 3 заседания координац.совета, 1 заседание трехсторонней комиссии</t>
  </si>
  <si>
    <t>Исполнение показателя возможно при наличии финансирования</t>
  </si>
  <si>
    <t>По состоянию на 1 октября 2026 года несчастных случаев на производстве со смертельным исходом не зарегистрировано</t>
  </si>
  <si>
    <t xml:space="preserve">2 кв.: 1 несчастный случай (легкий, ООО "ЭТМ"), 3 кв.: 1 несчастный случай (тяжелый, ООО "ЭТМ")                                       </t>
  </si>
  <si>
    <t>Количество ДТП с пострадавшими, ед.</t>
  </si>
  <si>
    <t xml:space="preserve"> Муниципальная программа «Модернизация и развитие улично-дорожной сети на территории городского округа Жигулевск» на 2022-2028 годы</t>
  </si>
  <si>
    <t>4011 человек</t>
  </si>
  <si>
    <t>6177 человек</t>
  </si>
  <si>
    <t>Выполнение ожидается в 4 квартале (21 ноября)</t>
  </si>
  <si>
    <t>Выполнение ожидается в 4 квартале (14 ноября)</t>
  </si>
  <si>
    <t>Порядок заявительный. Обратились меньшее количество медицинских работников. Выплаты осуществляются в течении 20 рабочих дней с момента окончания квартала (запланированная сумма 180 тыс.руб.)</t>
  </si>
  <si>
    <t>20/0/166,67</t>
  </si>
  <si>
    <t>149</t>
  </si>
  <si>
    <t>59,6/74</t>
  </si>
  <si>
    <t>149/74</t>
  </si>
  <si>
    <t>5/0/10</t>
  </si>
  <si>
    <t>334</t>
  </si>
  <si>
    <t>31</t>
  </si>
  <si>
    <t>34/48</t>
  </si>
  <si>
    <t>34/40</t>
  </si>
  <si>
    <t>67</t>
  </si>
  <si>
    <t>108</t>
  </si>
  <si>
    <t>145/3337</t>
  </si>
  <si>
    <t>290/136,48</t>
  </si>
  <si>
    <t>Количество объектов, где будет проведены мероприятия "Пассивная защита объектов жилищно-коммунального хозяйства от внешних угроз", ед.</t>
  </si>
  <si>
    <t>Музейный комплекс "Жигулевская Мозаика", музей изобретений Николы Теслы проекратили свою деятельность в связи с реорганизацией МБУ "Центр содействия местному самоуправлению и развитию туризма" с 01.04.2026</t>
  </si>
  <si>
    <t>1 погибший в ДТП (мотоциклист - ул.Ново-Самарская);                                                            2 погибший в ДТП (водитель, трасса М-5 - ГЭС)</t>
  </si>
  <si>
    <t>Протяжённость минерализированных полос в местах примыкания территории городского округа Жигулёвск к лесным массивам, км.</t>
  </si>
  <si>
    <t>Плата за пользование водным объектом, который расположен по адресу: г.Жигулевск, мкр. Моркваши, шт.</t>
  </si>
  <si>
    <t>Задача 3. Обеспечение беспрепятственного доступа и пользования инвалидами объектами социальной и транспортной инфраструктуры</t>
  </si>
  <si>
    <t>Фактическое значение будет предоставлено после проведения маршрутных наблюдений за загрязнением атмосферного воздуха</t>
  </si>
  <si>
    <t>Выполнение ожидается в 4 квартале</t>
  </si>
  <si>
    <t>Выполнение ожидается в 4 квартале (не выставлен счет на оплату работ по отловленным животным без владельцев)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</si>
</sst>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_ ;\-#,##0.00\ "/>
    <numFmt numFmtId="166" formatCode="0.0"/>
  </numFmts>
  <fonts count="15" x14ac:knownFonts="1">
    <font>
      <sz val="11"/>
      <color theme="1"/>
      <name val="Calibri"/>
      <family val="2"/>
      <charset val="204"/>
      <scheme val="minor"/>
    </font>
    <font>
      <sz val="12"/>
      <name val="Times New Roman"/>
      <family val="1"/>
      <charset val="204"/>
    </font>
    <font>
      <b/>
      <sz val="12"/>
      <name val="Times New Roman"/>
      <family val="1"/>
      <charset val="204"/>
    </font>
    <font>
      <sz val="12"/>
      <color indexed="8"/>
      <name val="Times New Roman"/>
      <family val="1"/>
      <charset val="204"/>
    </font>
    <font>
      <sz val="12"/>
      <color theme="1"/>
      <name val="Times New Roman"/>
      <family val="1"/>
      <charset val="204"/>
    </font>
    <font>
      <b/>
      <sz val="12"/>
      <color theme="1"/>
      <name val="Times New Roman"/>
      <family val="1"/>
      <charset val="204"/>
    </font>
    <font>
      <b/>
      <sz val="12"/>
      <color indexed="8"/>
      <name val="Times New Roman"/>
      <family val="1"/>
      <charset val="204"/>
    </font>
    <font>
      <sz val="12"/>
      <color rgb="FFFF0000"/>
      <name val="Times New Roman"/>
      <family val="1"/>
      <charset val="204"/>
    </font>
    <font>
      <sz val="8"/>
      <name val="Calibri"/>
      <family val="2"/>
      <charset val="204"/>
      <scheme val="minor"/>
    </font>
    <font>
      <b/>
      <sz val="12"/>
      <color rgb="FFFF0000"/>
      <name val="Times New Roman"/>
      <family val="1"/>
      <charset val="204"/>
    </font>
    <font>
      <sz val="11"/>
      <color theme="1"/>
      <name val="Calibri"/>
      <family val="2"/>
      <charset val="204"/>
      <scheme val="minor"/>
    </font>
    <font>
      <sz val="11"/>
      <color theme="1"/>
      <name val="Times New Roman"/>
      <family val="1"/>
      <charset val="204"/>
    </font>
    <font>
      <b/>
      <sz val="11"/>
      <color rgb="FFFF0000"/>
      <name val="Calibri"/>
      <family val="2"/>
      <charset val="204"/>
      <scheme val="minor"/>
    </font>
    <font>
      <b/>
      <sz val="11"/>
      <color theme="1"/>
      <name val="Calibri"/>
      <family val="2"/>
      <charset val="204"/>
      <scheme val="minor"/>
    </font>
    <font>
      <i/>
      <sz val="12"/>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s>
  <borders count="2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s>
  <cellStyleXfs count="2">
    <xf numFmtId="0" fontId="0" fillId="0" borderId="0"/>
    <xf numFmtId="9" fontId="10" fillId="0" borderId="0" applyFont="0" applyFill="0" applyBorder="0" applyAlignment="0" applyProtection="0"/>
  </cellStyleXfs>
  <cellXfs count="460">
    <xf numFmtId="0" fontId="0" fillId="0" borderId="0" xfId="0"/>
    <xf numFmtId="0" fontId="1" fillId="2" borderId="0" xfId="0" applyFont="1" applyFill="1" applyAlignment="1">
      <alignment horizontal="center" vertical="center"/>
    </xf>
    <xf numFmtId="0" fontId="1" fillId="2" borderId="0" xfId="0" applyFont="1" applyFill="1" applyAlignment="1">
      <alignment horizontal="left" vertical="center"/>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horizontal="center" vertical="top"/>
    </xf>
    <xf numFmtId="49" fontId="1" fillId="0" borderId="15" xfId="0" applyNumberFormat="1" applyFont="1" applyBorder="1" applyAlignment="1">
      <alignment horizontal="center" vertical="top" wrapText="1"/>
    </xf>
    <xf numFmtId="0" fontId="1" fillId="0" borderId="7" xfId="0" applyFont="1" applyBorder="1" applyAlignment="1">
      <alignment horizontal="center" vertical="top"/>
    </xf>
    <xf numFmtId="0" fontId="2" fillId="0" borderId="17" xfId="0" applyFont="1" applyBorder="1" applyAlignment="1">
      <alignment horizontal="right" vertical="top" wrapText="1"/>
    </xf>
    <xf numFmtId="0" fontId="1" fillId="0" borderId="9" xfId="0" applyFont="1" applyBorder="1" applyAlignment="1">
      <alignment horizontal="center" vertical="top" wrapText="1"/>
    </xf>
    <xf numFmtId="0" fontId="2" fillId="3" borderId="7" xfId="0" applyFont="1" applyFill="1" applyBorder="1" applyAlignment="1">
      <alignment horizontal="center" wrapText="1"/>
    </xf>
    <xf numFmtId="0" fontId="2" fillId="3" borderId="7" xfId="0" applyFont="1" applyFill="1" applyBorder="1" applyAlignment="1">
      <alignment horizontal="center" vertical="top" wrapText="1"/>
    </xf>
    <xf numFmtId="0" fontId="2" fillId="4" borderId="7" xfId="0" applyFont="1" applyFill="1" applyBorder="1" applyAlignment="1">
      <alignment horizontal="center" vertical="top" wrapText="1"/>
    </xf>
    <xf numFmtId="4" fontId="2" fillId="3" borderId="9" xfId="0" applyNumberFormat="1" applyFont="1" applyFill="1" applyBorder="1" applyAlignment="1">
      <alignment horizontal="center" vertical="top" wrapText="1"/>
    </xf>
    <xf numFmtId="10" fontId="2" fillId="3" borderId="9" xfId="0" applyNumberFormat="1" applyFont="1" applyFill="1" applyBorder="1" applyAlignment="1">
      <alignment horizontal="center" vertical="top" wrapText="1"/>
    </xf>
    <xf numFmtId="10" fontId="2" fillId="3" borderId="7" xfId="0" applyNumberFormat="1" applyFont="1" applyFill="1" applyBorder="1" applyAlignment="1">
      <alignment horizontal="center" vertical="top" wrapText="1"/>
    </xf>
    <xf numFmtId="4" fontId="2" fillId="3" borderId="7" xfId="0" applyNumberFormat="1" applyFont="1" applyFill="1" applyBorder="1" applyAlignment="1">
      <alignment horizontal="center" vertical="top" wrapText="1"/>
    </xf>
    <xf numFmtId="4" fontId="1" fillId="4" borderId="7" xfId="0" applyNumberFormat="1" applyFont="1" applyFill="1" applyBorder="1" applyAlignment="1">
      <alignment horizontal="center" vertical="top" wrapText="1"/>
    </xf>
    <xf numFmtId="10" fontId="1" fillId="4" borderId="7" xfId="0" applyNumberFormat="1" applyFont="1" applyFill="1" applyBorder="1" applyAlignment="1">
      <alignment horizontal="center" vertical="top" wrapText="1"/>
    </xf>
    <xf numFmtId="0" fontId="2" fillId="4" borderId="7" xfId="0" applyFont="1" applyFill="1" applyBorder="1" applyAlignment="1">
      <alignment horizontal="left" vertical="top" wrapText="1"/>
    </xf>
    <xf numFmtId="4" fontId="2" fillId="3" borderId="7" xfId="0" applyNumberFormat="1" applyFont="1" applyFill="1" applyBorder="1" applyAlignment="1">
      <alignment horizontal="center" vertical="top"/>
    </xf>
    <xf numFmtId="10" fontId="2" fillId="3" borderId="7" xfId="0" applyNumberFormat="1" applyFont="1" applyFill="1" applyBorder="1" applyAlignment="1">
      <alignment horizontal="center" vertical="top"/>
    </xf>
    <xf numFmtId="0" fontId="2" fillId="4" borderId="9" xfId="0" applyFont="1" applyFill="1" applyBorder="1" applyAlignment="1">
      <alignment horizontal="left" vertical="top" wrapText="1"/>
    </xf>
    <xf numFmtId="0" fontId="2" fillId="4" borderId="9" xfId="0" applyFont="1" applyFill="1" applyBorder="1" applyAlignment="1">
      <alignment horizontal="center" vertical="top" wrapText="1"/>
    </xf>
    <xf numFmtId="0" fontId="1" fillId="3" borderId="7" xfId="0" applyFont="1" applyFill="1" applyBorder="1" applyAlignment="1">
      <alignment horizontal="center" vertical="top" wrapText="1"/>
    </xf>
    <xf numFmtId="0" fontId="1" fillId="3" borderId="7" xfId="0" applyFont="1" applyFill="1" applyBorder="1" applyAlignment="1">
      <alignment horizontal="left" vertical="top" wrapText="1"/>
    </xf>
    <xf numFmtId="0" fontId="2" fillId="0" borderId="13" xfId="0" applyFont="1" applyBorder="1" applyAlignment="1">
      <alignment horizontal="center" wrapText="1"/>
    </xf>
    <xf numFmtId="0" fontId="2" fillId="0" borderId="14" xfId="0" applyFont="1" applyBorder="1" applyAlignment="1">
      <alignment horizontal="center" wrapText="1"/>
    </xf>
    <xf numFmtId="0" fontId="1" fillId="0" borderId="9" xfId="0" applyFont="1" applyBorder="1" applyAlignment="1">
      <alignment horizontal="left" vertical="top" wrapText="1"/>
    </xf>
    <xf numFmtId="0" fontId="2" fillId="0" borderId="7" xfId="0" applyFont="1" applyBorder="1" applyAlignment="1">
      <alignment horizontal="right" vertical="center" wrapText="1"/>
    </xf>
    <xf numFmtId="0" fontId="1" fillId="3" borderId="14" xfId="0" applyFont="1" applyFill="1" applyBorder="1" applyAlignment="1">
      <alignment horizontal="left" vertical="top" wrapText="1"/>
    </xf>
    <xf numFmtId="0" fontId="1" fillId="3" borderId="14" xfId="0" applyFont="1" applyFill="1" applyBorder="1" applyAlignment="1">
      <alignment horizontal="center" vertical="top" wrapText="1"/>
    </xf>
    <xf numFmtId="0" fontId="1" fillId="4" borderId="14" xfId="0" applyFont="1" applyFill="1" applyBorder="1" applyAlignment="1">
      <alignment horizontal="left" vertical="top" wrapText="1"/>
    </xf>
    <xf numFmtId="0" fontId="1" fillId="4" borderId="14" xfId="0" applyFont="1" applyFill="1" applyBorder="1" applyAlignment="1">
      <alignment horizontal="center" vertical="top" wrapText="1"/>
    </xf>
    <xf numFmtId="10" fontId="1" fillId="4" borderId="14" xfId="0" applyNumberFormat="1" applyFont="1" applyFill="1" applyBorder="1" applyAlignment="1">
      <alignment horizontal="center" vertical="top" wrapText="1"/>
    </xf>
    <xf numFmtId="0" fontId="2" fillId="3" borderId="7" xfId="0" applyFont="1" applyFill="1" applyBorder="1" applyAlignment="1">
      <alignment vertical="top" wrapText="1"/>
    </xf>
    <xf numFmtId="0" fontId="2" fillId="4" borderId="7" xfId="0" applyFont="1" applyFill="1" applyBorder="1" applyAlignment="1">
      <alignment vertical="top" wrapText="1"/>
    </xf>
    <xf numFmtId="0" fontId="2" fillId="4" borderId="15" xfId="0" applyFont="1" applyFill="1" applyBorder="1" applyAlignment="1">
      <alignment vertical="top" wrapText="1"/>
    </xf>
    <xf numFmtId="0" fontId="2" fillId="3" borderId="15" xfId="0" applyFont="1" applyFill="1" applyBorder="1" applyAlignment="1">
      <alignment wrapText="1"/>
    </xf>
    <xf numFmtId="0" fontId="4" fillId="0" borderId="7" xfId="0" applyFont="1" applyBorder="1"/>
    <xf numFmtId="0" fontId="2" fillId="3" borderId="15" xfId="0" applyFont="1" applyFill="1" applyBorder="1" applyAlignment="1">
      <alignment horizontal="center" wrapText="1"/>
    </xf>
    <xf numFmtId="0" fontId="1" fillId="3" borderId="14" xfId="0" applyFont="1" applyFill="1" applyBorder="1" applyAlignment="1">
      <alignment vertical="top" wrapText="1"/>
    </xf>
    <xf numFmtId="0" fontId="1" fillId="3" borderId="7" xfId="0" applyFont="1" applyFill="1" applyBorder="1" applyAlignment="1">
      <alignment vertical="top" wrapText="1"/>
    </xf>
    <xf numFmtId="0" fontId="1" fillId="3" borderId="13" xfId="0" applyFont="1" applyFill="1" applyBorder="1" applyAlignment="1">
      <alignment horizontal="center" vertical="top" wrapText="1"/>
    </xf>
    <xf numFmtId="0" fontId="0" fillId="0" borderId="7" xfId="0" applyBorder="1"/>
    <xf numFmtId="0" fontId="7" fillId="4" borderId="14" xfId="0" applyFont="1" applyFill="1" applyBorder="1" applyAlignment="1">
      <alignment horizontal="center" vertical="top" wrapText="1"/>
    </xf>
    <xf numFmtId="0" fontId="4" fillId="4" borderId="14" xfId="0" applyFont="1" applyFill="1" applyBorder="1" applyAlignment="1">
      <alignment horizontal="center" vertical="top" wrapText="1"/>
    </xf>
    <xf numFmtId="0" fontId="1" fillId="0" borderId="0" xfId="0" applyFont="1" applyAlignment="1">
      <alignment horizontal="left" vertical="top"/>
    </xf>
    <xf numFmtId="0" fontId="0" fillId="0" borderId="0" xfId="0" applyAlignment="1">
      <alignment horizontal="left"/>
    </xf>
    <xf numFmtId="0" fontId="2" fillId="3" borderId="7" xfId="0" applyFont="1" applyFill="1" applyBorder="1" applyAlignment="1">
      <alignment horizontal="left" vertical="top" wrapText="1"/>
    </xf>
    <xf numFmtId="0" fontId="2" fillId="3" borderId="7" xfId="0" applyFont="1" applyFill="1" applyBorder="1" applyAlignment="1">
      <alignment horizontal="left" vertical="top"/>
    </xf>
    <xf numFmtId="0" fontId="1" fillId="0" borderId="7" xfId="0" applyFont="1" applyBorder="1" applyAlignment="1">
      <alignment horizontal="left" vertical="top"/>
    </xf>
    <xf numFmtId="0" fontId="1" fillId="2" borderId="0" xfId="0" applyFont="1" applyFill="1" applyAlignment="1">
      <alignment horizontal="left" vertical="top"/>
    </xf>
    <xf numFmtId="9" fontId="2" fillId="3" borderId="7" xfId="0" applyNumberFormat="1" applyFont="1" applyFill="1" applyBorder="1" applyAlignment="1">
      <alignment horizontal="center" vertical="top" wrapText="1"/>
    </xf>
    <xf numFmtId="4" fontId="1" fillId="3" borderId="7" xfId="0" applyNumberFormat="1" applyFont="1" applyFill="1" applyBorder="1" applyAlignment="1">
      <alignment vertical="top" wrapText="1"/>
    </xf>
    <xf numFmtId="10" fontId="1" fillId="3" borderId="7" xfId="0" applyNumberFormat="1" applyFont="1" applyFill="1" applyBorder="1" applyAlignment="1">
      <alignment vertical="top" wrapText="1"/>
    </xf>
    <xf numFmtId="4" fontId="1" fillId="0" borderId="7" xfId="0" applyNumberFormat="1" applyFont="1" applyBorder="1" applyAlignment="1">
      <alignment horizontal="center" vertical="top"/>
    </xf>
    <xf numFmtId="4" fontId="1" fillId="0" borderId="7" xfId="0" applyNumberFormat="1" applyFont="1" applyBorder="1" applyAlignment="1">
      <alignment horizontal="left" vertical="top"/>
    </xf>
    <xf numFmtId="0" fontId="0" fillId="0" borderId="0" xfId="0" applyAlignment="1">
      <alignment vertical="top"/>
    </xf>
    <xf numFmtId="49" fontId="1" fillId="2" borderId="0" xfId="0" applyNumberFormat="1" applyFont="1" applyFill="1" applyAlignment="1">
      <alignment horizontal="left" vertical="top"/>
    </xf>
    <xf numFmtId="0" fontId="1" fillId="2" borderId="0" xfId="0" applyFont="1" applyFill="1" applyAlignment="1">
      <alignment horizontal="right" vertical="top"/>
    </xf>
    <xf numFmtId="49" fontId="1" fillId="0" borderId="0" xfId="0" applyNumberFormat="1" applyFont="1" applyAlignment="1">
      <alignment horizontal="left" vertical="top"/>
    </xf>
    <xf numFmtId="0" fontId="1" fillId="0" borderId="0" xfId="0" applyFont="1" applyAlignment="1">
      <alignment horizontal="right" vertical="top"/>
    </xf>
    <xf numFmtId="10" fontId="1" fillId="3" borderId="7" xfId="0" applyNumberFormat="1" applyFont="1" applyFill="1" applyBorder="1" applyAlignment="1">
      <alignment horizontal="center" vertical="top" wrapText="1"/>
    </xf>
    <xf numFmtId="4" fontId="2" fillId="4" borderId="7" xfId="0" applyNumberFormat="1" applyFont="1" applyFill="1" applyBorder="1" applyAlignment="1">
      <alignment horizontal="center" vertical="top" wrapText="1"/>
    </xf>
    <xf numFmtId="10" fontId="2" fillId="4" borderId="7" xfId="0" applyNumberFormat="1" applyFont="1" applyFill="1" applyBorder="1" applyAlignment="1">
      <alignment horizontal="center" vertical="top" wrapText="1"/>
    </xf>
    <xf numFmtId="4" fontId="2" fillId="4" borderId="9" xfId="0" applyNumberFormat="1" applyFont="1" applyFill="1" applyBorder="1" applyAlignment="1">
      <alignment horizontal="center" vertical="top" wrapText="1"/>
    </xf>
    <xf numFmtId="10" fontId="2" fillId="4" borderId="9" xfId="0" applyNumberFormat="1" applyFont="1" applyFill="1" applyBorder="1" applyAlignment="1">
      <alignment horizontal="center" vertical="top" wrapText="1"/>
    </xf>
    <xf numFmtId="4" fontId="2" fillId="3" borderId="14" xfId="0" applyNumberFormat="1" applyFont="1" applyFill="1" applyBorder="1" applyAlignment="1">
      <alignment horizontal="center" vertical="top" wrapText="1"/>
    </xf>
    <xf numFmtId="4" fontId="2" fillId="4" borderId="13" xfId="0" applyNumberFormat="1" applyFont="1" applyFill="1" applyBorder="1" applyAlignment="1">
      <alignment horizontal="center" vertical="top" wrapText="1"/>
    </xf>
    <xf numFmtId="0" fontId="4" fillId="0" borderId="17" xfId="0" applyFont="1" applyBorder="1" applyAlignment="1">
      <alignment horizontal="center" vertical="top" wrapText="1"/>
    </xf>
    <xf numFmtId="0" fontId="2" fillId="0" borderId="7" xfId="0" applyFont="1" applyBorder="1" applyAlignment="1">
      <alignment horizontal="center" vertical="top" wrapText="1"/>
    </xf>
    <xf numFmtId="9" fontId="1" fillId="4" borderId="14" xfId="0" applyNumberFormat="1" applyFont="1" applyFill="1" applyBorder="1" applyAlignment="1">
      <alignment horizontal="center" vertical="top" wrapText="1"/>
    </xf>
    <xf numFmtId="9" fontId="1" fillId="3" borderId="14" xfId="0" applyNumberFormat="1" applyFont="1" applyFill="1" applyBorder="1" applyAlignment="1">
      <alignment horizontal="center" vertical="top" wrapText="1"/>
    </xf>
    <xf numFmtId="0" fontId="1" fillId="0" borderId="0" xfId="0" applyFont="1" applyAlignment="1">
      <alignment vertical="top"/>
    </xf>
    <xf numFmtId="4" fontId="9" fillId="0" borderId="7" xfId="0" applyNumberFormat="1" applyFont="1" applyBorder="1" applyAlignment="1">
      <alignment vertical="top"/>
    </xf>
    <xf numFmtId="4" fontId="2" fillId="4" borderId="7" xfId="0" applyNumberFormat="1" applyFont="1" applyFill="1" applyBorder="1" applyAlignment="1">
      <alignment horizontal="center" vertical="top"/>
    </xf>
    <xf numFmtId="10" fontId="2" fillId="4" borderId="7" xfId="0" applyNumberFormat="1" applyFont="1" applyFill="1" applyBorder="1" applyAlignment="1">
      <alignment horizontal="center" vertical="top"/>
    </xf>
    <xf numFmtId="0" fontId="1" fillId="4" borderId="7" xfId="0" applyFont="1" applyFill="1" applyBorder="1" applyAlignment="1">
      <alignment horizontal="center" vertical="top" wrapText="1"/>
    </xf>
    <xf numFmtId="9" fontId="1" fillId="4" borderId="7" xfId="0" applyNumberFormat="1" applyFont="1" applyFill="1" applyBorder="1" applyAlignment="1">
      <alignment horizontal="center" vertical="top" wrapText="1"/>
    </xf>
    <xf numFmtId="9" fontId="2" fillId="4" borderId="7" xfId="0" applyNumberFormat="1" applyFont="1" applyFill="1" applyBorder="1" applyAlignment="1">
      <alignment horizontal="center" vertical="top" wrapText="1"/>
    </xf>
    <xf numFmtId="9" fontId="2" fillId="3" borderId="14" xfId="0" applyNumberFormat="1" applyFont="1" applyFill="1" applyBorder="1" applyAlignment="1">
      <alignment horizontal="center" vertical="top" wrapText="1"/>
    </xf>
    <xf numFmtId="0" fontId="1" fillId="3" borderId="7" xfId="0" applyFont="1" applyFill="1" applyBorder="1" applyAlignment="1">
      <alignment vertical="center" wrapText="1"/>
    </xf>
    <xf numFmtId="0" fontId="1" fillId="2" borderId="14" xfId="0" applyFont="1" applyFill="1" applyBorder="1" applyAlignment="1">
      <alignment horizontal="center" vertical="top" wrapText="1"/>
    </xf>
    <xf numFmtId="0" fontId="1" fillId="0" borderId="20" xfId="0" applyFont="1" applyBorder="1" applyAlignment="1">
      <alignment horizontal="center" vertical="top" wrapText="1"/>
    </xf>
    <xf numFmtId="0" fontId="2" fillId="0" borderId="20" xfId="0" applyFont="1" applyBorder="1" applyAlignment="1">
      <alignment vertical="top" wrapText="1"/>
    </xf>
    <xf numFmtId="0" fontId="1" fillId="3" borderId="15" xfId="0" applyFont="1" applyFill="1" applyBorder="1" applyAlignment="1">
      <alignment horizontal="left" vertical="top" wrapText="1"/>
    </xf>
    <xf numFmtId="0" fontId="2" fillId="0" borderId="0" xfId="0" applyFont="1" applyAlignment="1">
      <alignment vertical="top" wrapText="1"/>
    </xf>
    <xf numFmtId="4" fontId="1" fillId="0" borderId="20" xfId="0" applyNumberFormat="1" applyFont="1" applyBorder="1" applyAlignment="1">
      <alignment horizontal="center" vertical="center" wrapText="1"/>
    </xf>
    <xf numFmtId="0" fontId="0" fillId="2" borderId="0" xfId="0" applyFill="1"/>
    <xf numFmtId="0" fontId="12" fillId="2" borderId="0" xfId="0" applyFont="1" applyFill="1"/>
    <xf numFmtId="0" fontId="13" fillId="2" borderId="0" xfId="0" applyFont="1" applyFill="1"/>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4" borderId="7" xfId="0" applyFont="1" applyFill="1" applyBorder="1" applyAlignment="1">
      <alignment horizontal="left" vertical="top" wrapText="1"/>
    </xf>
    <xf numFmtId="10" fontId="1" fillId="4" borderId="7" xfId="1" applyNumberFormat="1" applyFont="1" applyFill="1" applyBorder="1" applyAlignment="1">
      <alignment horizontal="center" vertical="top" wrapText="1"/>
    </xf>
    <xf numFmtId="10" fontId="2" fillId="3" borderId="7" xfId="1" applyNumberFormat="1" applyFont="1" applyFill="1" applyBorder="1" applyAlignment="1">
      <alignment horizontal="center" vertical="top" wrapText="1"/>
    </xf>
    <xf numFmtId="4" fontId="5" fillId="3" borderId="7" xfId="0" applyNumberFormat="1" applyFont="1" applyFill="1" applyBorder="1" applyAlignment="1">
      <alignment horizontal="center" vertical="top" wrapText="1"/>
    </xf>
    <xf numFmtId="10" fontId="2" fillId="2" borderId="7" xfId="0" applyNumberFormat="1" applyFont="1" applyFill="1" applyBorder="1" applyAlignment="1">
      <alignment horizontal="center" vertical="top" wrapText="1"/>
    </xf>
    <xf numFmtId="4" fontId="5" fillId="2" borderId="7" xfId="0" applyNumberFormat="1" applyFont="1" applyFill="1" applyBorder="1" applyAlignment="1">
      <alignment horizontal="center" vertical="top" wrapText="1"/>
    </xf>
    <xf numFmtId="4" fontId="5" fillId="2" borderId="7" xfId="0" applyNumberFormat="1" applyFont="1" applyFill="1" applyBorder="1" applyAlignment="1">
      <alignment horizontal="center" vertical="top"/>
    </xf>
    <xf numFmtId="10" fontId="2" fillId="2" borderId="10" xfId="0" applyNumberFormat="1" applyFont="1" applyFill="1" applyBorder="1" applyAlignment="1">
      <alignment horizontal="center" vertical="top" wrapText="1"/>
    </xf>
    <xf numFmtId="10" fontId="2" fillId="2" borderId="15" xfId="0" applyNumberFormat="1" applyFont="1" applyFill="1" applyBorder="1" applyAlignment="1">
      <alignment horizontal="center" vertical="top" wrapText="1"/>
    </xf>
    <xf numFmtId="10" fontId="2" fillId="2" borderId="18" xfId="0" applyNumberFormat="1" applyFont="1" applyFill="1" applyBorder="1" applyAlignment="1">
      <alignment horizontal="center" vertical="top" wrapText="1"/>
    </xf>
    <xf numFmtId="4" fontId="5" fillId="2" borderId="14" xfId="0" applyNumberFormat="1" applyFont="1" applyFill="1" applyBorder="1" applyAlignment="1">
      <alignment horizontal="center" vertical="top" wrapText="1"/>
    </xf>
    <xf numFmtId="9" fontId="2" fillId="2" borderId="9" xfId="0" applyNumberFormat="1" applyFont="1" applyFill="1" applyBorder="1" applyAlignment="1">
      <alignment horizontal="center" vertical="top" wrapText="1"/>
    </xf>
    <xf numFmtId="0" fontId="1" fillId="2" borderId="9" xfId="0" applyFont="1" applyFill="1" applyBorder="1" applyAlignment="1">
      <alignment horizontal="center" vertical="top" wrapText="1"/>
    </xf>
    <xf numFmtId="0" fontId="1" fillId="2" borderId="13" xfId="0" applyFont="1" applyFill="1" applyBorder="1" applyAlignment="1">
      <alignment horizontal="center" vertical="top" wrapText="1"/>
    </xf>
    <xf numFmtId="0" fontId="1" fillId="2" borderId="7" xfId="0" applyFont="1" applyFill="1" applyBorder="1" applyAlignment="1">
      <alignment horizontal="center" vertical="top" wrapText="1"/>
    </xf>
    <xf numFmtId="0" fontId="1" fillId="2" borderId="7" xfId="0" applyFont="1" applyFill="1" applyBorder="1" applyAlignment="1">
      <alignment vertical="top" wrapText="1"/>
    </xf>
    <xf numFmtId="3" fontId="1" fillId="2" borderId="7" xfId="0" applyNumberFormat="1" applyFont="1" applyFill="1" applyBorder="1" applyAlignment="1">
      <alignment horizontal="center" vertical="top" wrapText="1"/>
    </xf>
    <xf numFmtId="9" fontId="1" fillId="2" borderId="7" xfId="0" applyNumberFormat="1" applyFont="1" applyFill="1" applyBorder="1" applyAlignment="1">
      <alignment horizontal="center" vertical="top" wrapText="1"/>
    </xf>
    <xf numFmtId="0" fontId="1" fillId="2" borderId="7" xfId="0" applyFont="1" applyFill="1" applyBorder="1" applyAlignment="1">
      <alignment horizontal="left" vertical="top" wrapText="1"/>
    </xf>
    <xf numFmtId="10" fontId="1" fillId="2" borderId="7" xfId="0" applyNumberFormat="1" applyFont="1" applyFill="1" applyBorder="1" applyAlignment="1">
      <alignment horizontal="center" vertical="top" wrapText="1"/>
    </xf>
    <xf numFmtId="0" fontId="2" fillId="2" borderId="9" xfId="0" applyFont="1" applyFill="1" applyBorder="1" applyAlignment="1">
      <alignment horizontal="left" vertical="top" wrapText="1"/>
    </xf>
    <xf numFmtId="49" fontId="4" fillId="2" borderId="7" xfId="0" applyNumberFormat="1" applyFont="1" applyFill="1" applyBorder="1" applyAlignment="1">
      <alignment horizontal="center" vertical="top" wrapText="1"/>
    </xf>
    <xf numFmtId="0" fontId="2" fillId="2" borderId="7" xfId="0" applyFont="1" applyFill="1" applyBorder="1" applyAlignment="1">
      <alignment horizontal="left" vertical="top" wrapText="1"/>
    </xf>
    <xf numFmtId="10" fontId="1" fillId="2" borderId="9" xfId="0" applyNumberFormat="1" applyFont="1" applyFill="1" applyBorder="1" applyAlignment="1">
      <alignment horizontal="center" vertical="top" wrapText="1"/>
    </xf>
    <xf numFmtId="9" fontId="4" fillId="2" borderId="7" xfId="0" applyNumberFormat="1" applyFont="1" applyFill="1" applyBorder="1" applyAlignment="1">
      <alignment horizontal="center" vertical="top" wrapText="1"/>
    </xf>
    <xf numFmtId="164" fontId="1" fillId="2" borderId="7" xfId="0" applyNumberFormat="1" applyFont="1" applyFill="1" applyBorder="1" applyAlignment="1">
      <alignment horizontal="center" vertical="top" wrapText="1"/>
    </xf>
    <xf numFmtId="1" fontId="1" fillId="2" borderId="7" xfId="0" applyNumberFormat="1" applyFont="1" applyFill="1" applyBorder="1" applyAlignment="1">
      <alignment horizontal="center" vertical="top" wrapText="1"/>
    </xf>
    <xf numFmtId="4" fontId="1" fillId="2" borderId="7" xfId="0" applyNumberFormat="1" applyFont="1" applyFill="1" applyBorder="1" applyAlignment="1">
      <alignment horizontal="center" vertical="top" wrapText="1"/>
    </xf>
    <xf numFmtId="0" fontId="1" fillId="2" borderId="9" xfId="0" applyFont="1" applyFill="1" applyBorder="1" applyAlignment="1">
      <alignment horizontal="left" vertical="top" wrapText="1"/>
    </xf>
    <xf numFmtId="3" fontId="1" fillId="2" borderId="9" xfId="0" applyNumberFormat="1" applyFont="1" applyFill="1" applyBorder="1" applyAlignment="1">
      <alignment horizontal="center" vertical="top" wrapText="1"/>
    </xf>
    <xf numFmtId="9" fontId="1" fillId="2" borderId="9" xfId="0" applyNumberFormat="1" applyFont="1" applyFill="1" applyBorder="1" applyAlignment="1">
      <alignment horizontal="center" vertical="top" wrapText="1"/>
    </xf>
    <xf numFmtId="49" fontId="1" fillId="2" borderId="7" xfId="0" applyNumberFormat="1" applyFont="1" applyFill="1" applyBorder="1" applyAlignment="1">
      <alignment horizontal="center" vertical="top" wrapText="1"/>
    </xf>
    <xf numFmtId="0" fontId="4" fillId="2" borderId="7" xfId="0" applyFont="1" applyFill="1" applyBorder="1" applyAlignment="1">
      <alignment horizontal="left" vertical="top" wrapText="1"/>
    </xf>
    <xf numFmtId="0" fontId="4" fillId="2" borderId="7" xfId="0" applyFont="1" applyFill="1" applyBorder="1" applyAlignment="1">
      <alignment horizontal="center" vertical="top" wrapText="1"/>
    </xf>
    <xf numFmtId="16" fontId="1" fillId="2" borderId="7" xfId="0" applyNumberFormat="1" applyFont="1" applyFill="1" applyBorder="1" applyAlignment="1">
      <alignment horizontal="left" vertical="top" wrapText="1"/>
    </xf>
    <xf numFmtId="0" fontId="4" fillId="2" borderId="7" xfId="0" applyFont="1" applyFill="1" applyBorder="1" applyAlignment="1">
      <alignment horizontal="center" vertical="top"/>
    </xf>
    <xf numFmtId="0" fontId="4" fillId="2" borderId="7" xfId="0" applyFont="1" applyFill="1" applyBorder="1" applyAlignment="1">
      <alignment vertical="top" wrapText="1"/>
    </xf>
    <xf numFmtId="0" fontId="1" fillId="2" borderId="15" xfId="0" applyFont="1" applyFill="1" applyBorder="1" applyAlignment="1">
      <alignment horizontal="left" vertical="top" wrapText="1"/>
    </xf>
    <xf numFmtId="0" fontId="3" fillId="2" borderId="7" xfId="0" applyFont="1" applyFill="1" applyBorder="1" applyAlignment="1">
      <alignment horizontal="left" vertical="top" wrapText="1"/>
    </xf>
    <xf numFmtId="0" fontId="4" fillId="2" borderId="14" xfId="0" applyFont="1" applyFill="1" applyBorder="1" applyAlignment="1">
      <alignment horizontal="center" vertical="top" wrapText="1"/>
    </xf>
    <xf numFmtId="0" fontId="4" fillId="2" borderId="14" xfId="0" applyFont="1" applyFill="1" applyBorder="1" applyAlignment="1">
      <alignment vertical="top" wrapText="1"/>
    </xf>
    <xf numFmtId="0" fontId="1" fillId="2" borderId="22" xfId="0" applyFont="1" applyFill="1" applyBorder="1" applyAlignment="1">
      <alignment horizontal="center" vertical="top" wrapText="1"/>
    </xf>
    <xf numFmtId="0" fontId="1" fillId="2" borderId="17" xfId="0" applyFont="1" applyFill="1" applyBorder="1" applyAlignment="1">
      <alignment horizontal="center" vertical="top" wrapText="1"/>
    </xf>
    <xf numFmtId="0" fontId="2" fillId="2" borderId="14" xfId="0" applyFont="1" applyFill="1" applyBorder="1" applyAlignment="1">
      <alignment horizontal="left" vertical="top" wrapText="1"/>
    </xf>
    <xf numFmtId="9" fontId="1" fillId="4" borderId="7" xfId="1" applyFont="1" applyFill="1" applyBorder="1" applyAlignment="1">
      <alignment horizontal="center" vertical="top" wrapText="1"/>
    </xf>
    <xf numFmtId="2" fontId="1" fillId="4" borderId="7" xfId="0" applyNumberFormat="1" applyFont="1" applyFill="1" applyBorder="1" applyAlignment="1">
      <alignment horizontal="center" vertical="top" wrapText="1"/>
    </xf>
    <xf numFmtId="9" fontId="2" fillId="4" borderId="13" xfId="0" applyNumberFormat="1" applyFont="1" applyFill="1" applyBorder="1" applyAlignment="1">
      <alignment horizontal="center" vertical="top" wrapText="1"/>
    </xf>
    <xf numFmtId="9" fontId="2" fillId="4" borderId="9" xfId="0" applyNumberFormat="1" applyFont="1" applyFill="1" applyBorder="1" applyAlignment="1">
      <alignment horizontal="center" vertical="top" wrapText="1"/>
    </xf>
    <xf numFmtId="9" fontId="2" fillId="3" borderId="9" xfId="0" applyNumberFormat="1" applyFont="1" applyFill="1" applyBorder="1" applyAlignment="1">
      <alignment horizontal="center" vertical="top" wrapText="1"/>
    </xf>
    <xf numFmtId="10" fontId="1" fillId="2" borderId="13" xfId="0" applyNumberFormat="1" applyFont="1" applyFill="1" applyBorder="1" applyAlignment="1">
      <alignment horizontal="center" vertical="top" wrapText="1"/>
    </xf>
    <xf numFmtId="4" fontId="1" fillId="2" borderId="13" xfId="0" applyNumberFormat="1" applyFont="1" applyFill="1" applyBorder="1" applyAlignment="1">
      <alignment horizontal="center" vertical="top" wrapText="1"/>
    </xf>
    <xf numFmtId="0" fontId="4" fillId="2" borderId="13" xfId="0" applyFont="1" applyFill="1" applyBorder="1" applyAlignment="1">
      <alignment vertical="top"/>
    </xf>
    <xf numFmtId="0" fontId="4" fillId="2" borderId="14" xfId="0" applyFont="1" applyFill="1" applyBorder="1" applyAlignment="1">
      <alignment vertical="top"/>
    </xf>
    <xf numFmtId="2" fontId="4" fillId="2" borderId="13" xfId="0" applyNumberFormat="1" applyFont="1" applyFill="1" applyBorder="1" applyAlignment="1">
      <alignment horizontal="center" vertical="top" wrapText="1"/>
    </xf>
    <xf numFmtId="0" fontId="4" fillId="2" borderId="13" xfId="0" applyFont="1" applyFill="1" applyBorder="1" applyAlignment="1">
      <alignment horizontal="center" vertical="top" wrapText="1"/>
    </xf>
    <xf numFmtId="4" fontId="4" fillId="2" borderId="7" xfId="0" applyNumberFormat="1" applyFont="1" applyFill="1" applyBorder="1" applyAlignment="1">
      <alignment horizontal="center" vertical="top"/>
    </xf>
    <xf numFmtId="0" fontId="11" fillId="0" borderId="0" xfId="0" applyFont="1" applyAlignment="1">
      <alignment horizontal="left"/>
    </xf>
    <xf numFmtId="0" fontId="11" fillId="0" borderId="0" xfId="0" applyFont="1" applyAlignment="1">
      <alignment horizontal="left" vertical="top"/>
    </xf>
    <xf numFmtId="49" fontId="4" fillId="2" borderId="13" xfId="0" applyNumberFormat="1" applyFont="1" applyFill="1" applyBorder="1" applyAlignment="1">
      <alignment vertical="top" wrapText="1"/>
    </xf>
    <xf numFmtId="49" fontId="4" fillId="2" borderId="14" xfId="0" applyNumberFormat="1" applyFont="1" applyFill="1" applyBorder="1" applyAlignment="1">
      <alignment vertical="top" wrapText="1"/>
    </xf>
    <xf numFmtId="4" fontId="4" fillId="2" borderId="13" xfId="0" applyNumberFormat="1" applyFont="1" applyFill="1" applyBorder="1" applyAlignment="1">
      <alignment vertical="top" wrapText="1"/>
    </xf>
    <xf numFmtId="4" fontId="4" fillId="2" borderId="14" xfId="0" applyNumberFormat="1" applyFont="1" applyFill="1" applyBorder="1" applyAlignment="1">
      <alignment vertical="top" wrapText="1"/>
    </xf>
    <xf numFmtId="9" fontId="1" fillId="2" borderId="13" xfId="1" applyFont="1" applyFill="1" applyBorder="1" applyAlignment="1">
      <alignment vertical="top" wrapText="1"/>
    </xf>
    <xf numFmtId="9" fontId="1" fillId="2" borderId="14" xfId="1" applyFont="1" applyFill="1" applyBorder="1" applyAlignment="1">
      <alignment vertical="top" wrapText="1"/>
    </xf>
    <xf numFmtId="49" fontId="1" fillId="2" borderId="13" xfId="0" applyNumberFormat="1" applyFont="1" applyFill="1" applyBorder="1" applyAlignment="1">
      <alignment vertical="top" wrapText="1"/>
    </xf>
    <xf numFmtId="49" fontId="1" fillId="2" borderId="14" xfId="0" applyNumberFormat="1" applyFont="1" applyFill="1" applyBorder="1" applyAlignment="1">
      <alignment vertical="top" wrapText="1"/>
    </xf>
    <xf numFmtId="4" fontId="1" fillId="2" borderId="13" xfId="0" applyNumberFormat="1" applyFont="1" applyFill="1" applyBorder="1" applyAlignment="1">
      <alignment vertical="top" wrapText="1"/>
    </xf>
    <xf numFmtId="4" fontId="1" fillId="2" borderId="14" xfId="0" applyNumberFormat="1" applyFont="1" applyFill="1" applyBorder="1" applyAlignment="1">
      <alignment vertical="top" wrapText="1"/>
    </xf>
    <xf numFmtId="9" fontId="1" fillId="2" borderId="13" xfId="0" applyNumberFormat="1" applyFont="1" applyFill="1" applyBorder="1" applyAlignment="1">
      <alignment vertical="top" wrapText="1"/>
    </xf>
    <xf numFmtId="9" fontId="1" fillId="2" borderId="14" xfId="0" applyNumberFormat="1" applyFont="1" applyFill="1" applyBorder="1" applyAlignment="1">
      <alignment vertical="top" wrapText="1"/>
    </xf>
    <xf numFmtId="2" fontId="4" fillId="2" borderId="13" xfId="0" applyNumberFormat="1" applyFont="1" applyFill="1" applyBorder="1" applyAlignment="1">
      <alignment vertical="top" wrapText="1"/>
    </xf>
    <xf numFmtId="2" fontId="4" fillId="2" borderId="14" xfId="0" applyNumberFormat="1" applyFont="1" applyFill="1" applyBorder="1" applyAlignment="1">
      <alignment vertical="top" wrapText="1"/>
    </xf>
    <xf numFmtId="0" fontId="4" fillId="0" borderId="16" xfId="0" applyFont="1" applyBorder="1" applyAlignment="1">
      <alignment horizontal="center" vertical="top" wrapText="1"/>
    </xf>
    <xf numFmtId="0" fontId="1" fillId="0" borderId="13" xfId="0" applyFont="1" applyBorder="1" applyAlignment="1">
      <alignment horizontal="center" wrapText="1"/>
    </xf>
    <xf numFmtId="10" fontId="1" fillId="2" borderId="10" xfId="0" applyNumberFormat="1" applyFont="1" applyFill="1" applyBorder="1" applyAlignment="1">
      <alignment horizontal="center" vertical="top" wrapText="1"/>
    </xf>
    <xf numFmtId="4" fontId="7" fillId="0" borderId="7" xfId="0" applyNumberFormat="1" applyFont="1" applyBorder="1" applyAlignment="1">
      <alignment vertical="top"/>
    </xf>
    <xf numFmtId="0" fontId="1" fillId="0" borderId="17" xfId="0" applyFont="1" applyBorder="1" applyAlignment="1">
      <alignment horizontal="right" vertical="top" wrapText="1"/>
    </xf>
    <xf numFmtId="0" fontId="4" fillId="0" borderId="0" xfId="0" applyFont="1"/>
    <xf numFmtId="0" fontId="2" fillId="0" borderId="0" xfId="0" applyFont="1" applyAlignment="1">
      <alignment horizontal="right" vertical="center" wrapText="1"/>
    </xf>
    <xf numFmtId="0" fontId="2" fillId="0" borderId="0" xfId="0" applyFont="1" applyAlignment="1">
      <alignment horizontal="center" vertical="top" wrapText="1"/>
    </xf>
    <xf numFmtId="4" fontId="5" fillId="2" borderId="0" xfId="0" applyNumberFormat="1" applyFont="1" applyFill="1" applyAlignment="1">
      <alignment horizontal="center" vertical="top" wrapText="1"/>
    </xf>
    <xf numFmtId="10" fontId="2" fillId="2" borderId="0" xfId="0" applyNumberFormat="1" applyFont="1" applyFill="1" applyAlignment="1">
      <alignment horizontal="center" vertical="top" wrapText="1"/>
    </xf>
    <xf numFmtId="4" fontId="1" fillId="0" borderId="0" xfId="0" applyNumberFormat="1" applyFont="1" applyAlignment="1">
      <alignment horizontal="left" vertical="top"/>
    </xf>
    <xf numFmtId="0" fontId="2" fillId="0" borderId="7" xfId="0" applyFont="1" applyBorder="1" applyAlignment="1">
      <alignment horizontal="right" wrapText="1"/>
    </xf>
    <xf numFmtId="9" fontId="0" fillId="0" borderId="0" xfId="0" applyNumberFormat="1"/>
    <xf numFmtId="4" fontId="4" fillId="2" borderId="14" xfId="0" applyNumberFormat="1" applyFont="1" applyFill="1" applyBorder="1" applyAlignment="1">
      <alignment horizontal="center" vertical="top" wrapText="1"/>
    </xf>
    <xf numFmtId="0" fontId="5" fillId="2" borderId="14" xfId="0" applyFont="1" applyFill="1" applyBorder="1" applyAlignment="1">
      <alignment horizontal="left" vertical="top" wrapText="1"/>
    </xf>
    <xf numFmtId="0" fontId="1" fillId="2" borderId="20" xfId="0" applyFont="1" applyFill="1" applyBorder="1" applyAlignment="1">
      <alignment horizontal="left" vertical="top" wrapText="1"/>
    </xf>
    <xf numFmtId="0" fontId="4" fillId="2" borderId="12" xfId="0" applyFont="1" applyFill="1" applyBorder="1" applyAlignment="1">
      <alignment horizontal="center" vertical="top" wrapText="1"/>
    </xf>
    <xf numFmtId="10" fontId="5" fillId="3" borderId="15" xfId="1" applyNumberFormat="1" applyFont="1" applyFill="1" applyBorder="1" applyAlignment="1">
      <alignment horizontal="center" vertical="top" wrapText="1"/>
    </xf>
    <xf numFmtId="10" fontId="4" fillId="2" borderId="14" xfId="0" applyNumberFormat="1" applyFont="1" applyFill="1" applyBorder="1" applyAlignment="1">
      <alignment horizontal="center" vertical="top" wrapText="1"/>
    </xf>
    <xf numFmtId="0" fontId="1" fillId="2" borderId="13" xfId="0" applyFont="1" applyFill="1" applyBorder="1" applyAlignment="1">
      <alignment horizontal="left" vertical="top" wrapText="1"/>
    </xf>
    <xf numFmtId="0" fontId="1" fillId="2" borderId="14" xfId="0" applyFont="1" applyFill="1" applyBorder="1" applyAlignment="1">
      <alignment horizontal="left" vertical="top" wrapText="1"/>
    </xf>
    <xf numFmtId="49" fontId="1" fillId="2" borderId="9" xfId="0" applyNumberFormat="1" applyFont="1" applyFill="1" applyBorder="1" applyAlignment="1">
      <alignment horizontal="center" vertical="top" wrapText="1"/>
    </xf>
    <xf numFmtId="49" fontId="1" fillId="2" borderId="13" xfId="0" applyNumberFormat="1" applyFont="1" applyFill="1" applyBorder="1" applyAlignment="1">
      <alignment horizontal="center" vertical="top" wrapText="1"/>
    </xf>
    <xf numFmtId="9" fontId="1" fillId="2" borderId="14" xfId="0" applyNumberFormat="1" applyFont="1" applyFill="1" applyBorder="1" applyAlignment="1">
      <alignment horizontal="center" vertical="top" wrapText="1"/>
    </xf>
    <xf numFmtId="3" fontId="1" fillId="2" borderId="14" xfId="0" applyNumberFormat="1" applyFont="1" applyFill="1" applyBorder="1" applyAlignment="1">
      <alignment horizontal="center" vertical="top" wrapText="1"/>
    </xf>
    <xf numFmtId="0" fontId="1" fillId="2" borderId="18" xfId="0" applyFont="1" applyFill="1" applyBorder="1" applyAlignment="1">
      <alignment horizontal="left" vertical="top" wrapText="1"/>
    </xf>
    <xf numFmtId="4" fontId="4" fillId="2" borderId="7" xfId="0" applyNumberFormat="1" applyFont="1" applyFill="1" applyBorder="1" applyAlignment="1">
      <alignment horizontal="center" vertical="top" wrapText="1"/>
    </xf>
    <xf numFmtId="10" fontId="4" fillId="2" borderId="7" xfId="0" applyNumberFormat="1" applyFont="1" applyFill="1" applyBorder="1" applyAlignment="1">
      <alignment horizontal="center" vertical="top" wrapText="1"/>
    </xf>
    <xf numFmtId="4" fontId="4" fillId="2" borderId="9" xfId="0" applyNumberFormat="1" applyFont="1" applyFill="1" applyBorder="1" applyAlignment="1">
      <alignment horizontal="center" vertical="top" wrapText="1"/>
    </xf>
    <xf numFmtId="4" fontId="4" fillId="2" borderId="13" xfId="0" applyNumberFormat="1" applyFont="1" applyFill="1" applyBorder="1" applyAlignment="1">
      <alignment horizontal="center" vertical="top" wrapText="1"/>
    </xf>
    <xf numFmtId="4" fontId="1" fillId="2" borderId="9" xfId="0" applyNumberFormat="1" applyFont="1" applyFill="1" applyBorder="1" applyAlignment="1">
      <alignment horizontal="center" vertical="top" wrapText="1"/>
    </xf>
    <xf numFmtId="0" fontId="1" fillId="2" borderId="7" xfId="0" applyFont="1" applyFill="1" applyBorder="1" applyAlignment="1">
      <alignment horizontal="left" vertical="center" wrapText="1"/>
    </xf>
    <xf numFmtId="0" fontId="1" fillId="2" borderId="14" xfId="0" applyFont="1" applyFill="1" applyBorder="1" applyAlignment="1">
      <alignment horizontal="left" vertical="center" wrapText="1"/>
    </xf>
    <xf numFmtId="3" fontId="4" fillId="2" borderId="7" xfId="0" applyNumberFormat="1" applyFont="1" applyFill="1" applyBorder="1" applyAlignment="1">
      <alignment horizontal="center" vertical="top" wrapText="1"/>
    </xf>
    <xf numFmtId="0" fontId="1" fillId="2" borderId="9" xfId="0" applyFont="1" applyFill="1" applyBorder="1" applyAlignment="1">
      <alignment horizontal="left" vertical="center" wrapText="1"/>
    </xf>
    <xf numFmtId="0" fontId="1" fillId="2" borderId="16" xfId="0" applyFont="1" applyFill="1" applyBorder="1" applyAlignment="1">
      <alignment horizontal="center" vertical="top" wrapText="1"/>
    </xf>
    <xf numFmtId="9" fontId="1" fillId="2" borderId="16" xfId="0" applyNumberFormat="1" applyFont="1" applyFill="1" applyBorder="1" applyAlignment="1">
      <alignment horizontal="center" vertical="top" wrapText="1"/>
    </xf>
    <xf numFmtId="9" fontId="1" fillId="2" borderId="7" xfId="1" applyFont="1" applyFill="1" applyBorder="1" applyAlignment="1">
      <alignment horizontal="center" vertical="top" wrapText="1"/>
    </xf>
    <xf numFmtId="0" fontId="3" fillId="2" borderId="7" xfId="0" applyFont="1" applyFill="1" applyBorder="1" applyAlignment="1">
      <alignment horizontal="center" vertical="top" wrapText="1"/>
    </xf>
    <xf numFmtId="10" fontId="3" fillId="2" borderId="7" xfId="0" applyNumberFormat="1" applyFont="1" applyFill="1" applyBorder="1" applyAlignment="1">
      <alignment horizontal="center" vertical="top" wrapText="1"/>
    </xf>
    <xf numFmtId="10" fontId="1" fillId="2" borderId="7" xfId="0" applyNumberFormat="1" applyFont="1" applyFill="1" applyBorder="1" applyAlignment="1">
      <alignment horizontal="left" vertical="top" wrapText="1"/>
    </xf>
    <xf numFmtId="9" fontId="3" fillId="2" borderId="7" xfId="0" applyNumberFormat="1" applyFont="1" applyFill="1" applyBorder="1" applyAlignment="1">
      <alignment horizontal="center" vertical="top" wrapText="1"/>
    </xf>
    <xf numFmtId="0" fontId="3" fillId="2" borderId="17" xfId="0" applyFont="1" applyFill="1" applyBorder="1" applyAlignment="1">
      <alignment horizontal="center" vertical="top" wrapText="1"/>
    </xf>
    <xf numFmtId="1" fontId="3" fillId="2" borderId="7" xfId="0" applyNumberFormat="1" applyFont="1" applyFill="1" applyBorder="1" applyAlignment="1">
      <alignment horizontal="center" vertical="top" wrapText="1"/>
    </xf>
    <xf numFmtId="0" fontId="3" fillId="2" borderId="17" xfId="0" applyFont="1" applyFill="1" applyBorder="1" applyAlignment="1">
      <alignment horizontal="left" vertical="top" wrapText="1"/>
    </xf>
    <xf numFmtId="0" fontId="3" fillId="2" borderId="17" xfId="1" applyNumberFormat="1" applyFont="1" applyFill="1" applyBorder="1" applyAlignment="1">
      <alignment horizontal="center" vertical="top" wrapText="1"/>
    </xf>
    <xf numFmtId="0" fontId="3" fillId="2" borderId="17" xfId="0" applyFont="1" applyFill="1" applyBorder="1" applyAlignment="1">
      <alignment horizontal="left" vertical="center" wrapText="1"/>
    </xf>
    <xf numFmtId="0" fontId="3" fillId="2" borderId="10" xfId="0" applyFont="1" applyFill="1" applyBorder="1" applyAlignment="1">
      <alignment horizontal="left" vertical="top" wrapText="1"/>
    </xf>
    <xf numFmtId="0" fontId="3" fillId="2" borderId="7" xfId="1" applyNumberFormat="1" applyFont="1" applyFill="1" applyBorder="1" applyAlignment="1">
      <alignment horizontal="center" vertical="top" wrapText="1"/>
    </xf>
    <xf numFmtId="0" fontId="3" fillId="2" borderId="7" xfId="0" applyFont="1" applyFill="1" applyBorder="1" applyAlignment="1">
      <alignment horizontal="left" vertical="center" wrapText="1"/>
    </xf>
    <xf numFmtId="3" fontId="1" fillId="2" borderId="7" xfId="0" applyNumberFormat="1" applyFont="1" applyFill="1" applyBorder="1" applyAlignment="1">
      <alignment horizontal="left" vertical="top" wrapText="1"/>
    </xf>
    <xf numFmtId="9" fontId="1" fillId="2" borderId="13" xfId="1" applyFont="1" applyFill="1" applyBorder="1" applyAlignment="1">
      <alignment horizontal="center" vertical="top" wrapText="1"/>
    </xf>
    <xf numFmtId="9" fontId="1" fillId="2" borderId="7" xfId="0" applyNumberFormat="1" applyFont="1" applyFill="1" applyBorder="1" applyAlignment="1">
      <alignment horizontal="left" vertical="top" wrapText="1"/>
    </xf>
    <xf numFmtId="0" fontId="1" fillId="2" borderId="7" xfId="1" applyNumberFormat="1" applyFont="1" applyFill="1" applyBorder="1" applyAlignment="1">
      <alignment horizontal="center" vertical="top" wrapText="1"/>
    </xf>
    <xf numFmtId="49" fontId="4" fillId="2" borderId="9" xfId="0" applyNumberFormat="1" applyFont="1" applyFill="1" applyBorder="1" applyAlignment="1">
      <alignment horizontal="center" vertical="top" wrapText="1"/>
    </xf>
    <xf numFmtId="9" fontId="1" fillId="2" borderId="18" xfId="0" applyNumberFormat="1" applyFont="1" applyFill="1" applyBorder="1" applyAlignment="1">
      <alignment horizontal="center" vertical="top" wrapText="1"/>
    </xf>
    <xf numFmtId="9" fontId="4" fillId="2" borderId="7" xfId="0" applyNumberFormat="1" applyFont="1" applyFill="1" applyBorder="1" applyAlignment="1">
      <alignment horizontal="center" vertical="top"/>
    </xf>
    <xf numFmtId="166" fontId="4" fillId="2" borderId="7" xfId="0" applyNumberFormat="1" applyFont="1" applyFill="1" applyBorder="1" applyAlignment="1">
      <alignment horizontal="center" vertical="top" wrapText="1"/>
    </xf>
    <xf numFmtId="1" fontId="4" fillId="2" borderId="7" xfId="0" applyNumberFormat="1" applyFont="1" applyFill="1" applyBorder="1" applyAlignment="1">
      <alignment horizontal="center" vertical="top" wrapText="1"/>
    </xf>
    <xf numFmtId="49" fontId="1" fillId="2" borderId="15" xfId="0" applyNumberFormat="1" applyFont="1" applyFill="1" applyBorder="1" applyAlignment="1">
      <alignment horizontal="left" vertical="top" wrapText="1"/>
    </xf>
    <xf numFmtId="4" fontId="1" fillId="2" borderId="9" xfId="0" applyNumberFormat="1" applyFont="1" applyFill="1" applyBorder="1" applyAlignment="1">
      <alignment vertical="top" wrapText="1"/>
    </xf>
    <xf numFmtId="0" fontId="4" fillId="2" borderId="7" xfId="0" applyFont="1" applyFill="1" applyBorder="1" applyAlignment="1">
      <alignment vertical="center"/>
    </xf>
    <xf numFmtId="49" fontId="1" fillId="2" borderId="18" xfId="0" applyNumberFormat="1" applyFont="1" applyFill="1" applyBorder="1" applyAlignment="1">
      <alignment horizontal="center" vertical="top" wrapText="1"/>
    </xf>
    <xf numFmtId="49" fontId="1" fillId="2" borderId="15" xfId="0" applyNumberFormat="1" applyFont="1" applyFill="1" applyBorder="1" applyAlignment="1">
      <alignment horizontal="center" vertical="top" wrapText="1"/>
    </xf>
    <xf numFmtId="3" fontId="1" fillId="2" borderId="7" xfId="0" applyNumberFormat="1" applyFont="1" applyFill="1" applyBorder="1" applyAlignment="1">
      <alignment horizontal="center" vertical="top"/>
    </xf>
    <xf numFmtId="164" fontId="4" fillId="2" borderId="7" xfId="0" applyNumberFormat="1" applyFont="1" applyFill="1" applyBorder="1" applyAlignment="1">
      <alignment horizontal="center" vertical="top" wrapText="1"/>
    </xf>
    <xf numFmtId="0" fontId="4" fillId="2" borderId="0" xfId="0" applyFont="1" applyFill="1" applyAlignment="1">
      <alignment vertical="top"/>
    </xf>
    <xf numFmtId="10" fontId="1" fillId="2" borderId="9" xfId="1" applyNumberFormat="1" applyFont="1" applyFill="1" applyBorder="1" applyAlignment="1">
      <alignment horizontal="center" vertical="top" wrapText="1"/>
    </xf>
    <xf numFmtId="10" fontId="1" fillId="2" borderId="7" xfId="1" applyNumberFormat="1" applyFont="1" applyFill="1" applyBorder="1" applyAlignment="1">
      <alignment horizontal="center" vertical="top" wrapText="1"/>
    </xf>
    <xf numFmtId="2" fontId="4" fillId="2" borderId="7" xfId="0" applyNumberFormat="1" applyFont="1" applyFill="1" applyBorder="1" applyAlignment="1">
      <alignment horizontal="center" vertical="top"/>
    </xf>
    <xf numFmtId="0" fontId="7" fillId="2" borderId="7" xfId="0" applyFont="1" applyFill="1" applyBorder="1" applyAlignment="1">
      <alignment horizontal="left" vertical="top" wrapText="1"/>
    </xf>
    <xf numFmtId="0" fontId="14" fillId="2" borderId="7" xfId="0" applyFont="1" applyFill="1" applyBorder="1" applyAlignment="1">
      <alignment horizontal="left" vertical="top" wrapText="1"/>
    </xf>
    <xf numFmtId="0" fontId="14" fillId="2" borderId="7" xfId="0" applyFont="1" applyFill="1" applyBorder="1" applyAlignment="1">
      <alignment horizontal="center" vertical="top" wrapText="1"/>
    </xf>
    <xf numFmtId="3" fontId="14" fillId="2" borderId="7" xfId="0" applyNumberFormat="1" applyFont="1" applyFill="1" applyBorder="1" applyAlignment="1">
      <alignment horizontal="center" vertical="top" wrapText="1"/>
    </xf>
    <xf numFmtId="9" fontId="14" fillId="2" borderId="7" xfId="0" applyNumberFormat="1" applyFont="1" applyFill="1" applyBorder="1" applyAlignment="1">
      <alignment horizontal="center" vertical="top" wrapText="1"/>
    </xf>
    <xf numFmtId="10" fontId="4" fillId="2" borderId="7" xfId="0" applyNumberFormat="1" applyFont="1" applyFill="1" applyBorder="1" applyAlignment="1">
      <alignment horizontal="center" vertical="top"/>
    </xf>
    <xf numFmtId="0" fontId="11" fillId="2" borderId="7" xfId="0" applyFont="1" applyFill="1" applyBorder="1" applyAlignment="1">
      <alignment vertical="center" wrapText="1"/>
    </xf>
    <xf numFmtId="10" fontId="4" fillId="2" borderId="0" xfId="0" applyNumberFormat="1" applyFont="1" applyFill="1" applyAlignment="1">
      <alignment horizontal="center" vertical="top"/>
    </xf>
    <xf numFmtId="10" fontId="4" fillId="0" borderId="0" xfId="0" applyNumberFormat="1" applyFont="1" applyAlignment="1">
      <alignment horizontal="center" vertical="top"/>
    </xf>
    <xf numFmtId="0" fontId="4" fillId="0" borderId="8" xfId="0" applyFont="1" applyBorder="1" applyAlignment="1">
      <alignment horizontal="center" vertical="center" wrapText="1"/>
    </xf>
    <xf numFmtId="4" fontId="5" fillId="3" borderId="17" xfId="0" applyNumberFormat="1" applyFont="1" applyFill="1" applyBorder="1" applyAlignment="1">
      <alignment horizontal="center" vertical="top" wrapText="1"/>
    </xf>
    <xf numFmtId="4" fontId="4" fillId="4" borderId="7" xfId="0" applyNumberFormat="1" applyFont="1" applyFill="1" applyBorder="1" applyAlignment="1">
      <alignment horizontal="center" vertical="top" wrapText="1"/>
    </xf>
    <xf numFmtId="4" fontId="4" fillId="2" borderId="19" xfId="0" applyNumberFormat="1" applyFont="1" applyFill="1" applyBorder="1" applyAlignment="1">
      <alignment horizontal="center" vertical="top" wrapText="1"/>
    </xf>
    <xf numFmtId="4" fontId="4" fillId="2" borderId="17" xfId="0" applyNumberFormat="1" applyFont="1" applyFill="1" applyBorder="1" applyAlignment="1">
      <alignment horizontal="center" vertical="top" wrapText="1"/>
    </xf>
    <xf numFmtId="2" fontId="4" fillId="2" borderId="7" xfId="0" applyNumberFormat="1" applyFont="1" applyFill="1" applyBorder="1" applyAlignment="1">
      <alignment horizontal="center" vertical="top" wrapText="1"/>
    </xf>
    <xf numFmtId="165" fontId="4" fillId="2" borderId="9" xfId="0" applyNumberFormat="1" applyFont="1" applyFill="1" applyBorder="1" applyAlignment="1">
      <alignment horizontal="center" vertical="top" wrapText="1"/>
    </xf>
    <xf numFmtId="165" fontId="4" fillId="2" borderId="7" xfId="0" applyNumberFormat="1" applyFont="1" applyFill="1" applyBorder="1" applyAlignment="1">
      <alignment horizontal="center" vertical="top" wrapText="1"/>
    </xf>
    <xf numFmtId="165" fontId="4" fillId="2" borderId="13" xfId="0" applyNumberFormat="1" applyFont="1" applyFill="1" applyBorder="1" applyAlignment="1">
      <alignment horizontal="center" vertical="top" wrapText="1"/>
    </xf>
    <xf numFmtId="165" fontId="4" fillId="2" borderId="13" xfId="0" applyNumberFormat="1" applyFont="1" applyFill="1" applyBorder="1" applyAlignment="1">
      <alignment vertical="top" wrapText="1"/>
    </xf>
    <xf numFmtId="165" fontId="4" fillId="2" borderId="14" xfId="0" applyNumberFormat="1" applyFont="1" applyFill="1" applyBorder="1" applyAlignment="1">
      <alignment vertical="top" wrapText="1"/>
    </xf>
    <xf numFmtId="4" fontId="5" fillId="3" borderId="9" xfId="0" applyNumberFormat="1" applyFont="1" applyFill="1" applyBorder="1" applyAlignment="1">
      <alignment horizontal="center" vertical="top" wrapText="1"/>
    </xf>
    <xf numFmtId="4" fontId="5" fillId="3" borderId="7" xfId="0" applyNumberFormat="1" applyFont="1" applyFill="1" applyBorder="1" applyAlignment="1">
      <alignment horizontal="center" vertical="top"/>
    </xf>
    <xf numFmtId="2" fontId="4" fillId="4" borderId="7" xfId="0" applyNumberFormat="1" applyFont="1" applyFill="1" applyBorder="1" applyAlignment="1">
      <alignment horizontal="center" vertical="top" wrapText="1"/>
    </xf>
    <xf numFmtId="4" fontId="5" fillId="4" borderId="7" xfId="0" applyNumberFormat="1" applyFont="1" applyFill="1" applyBorder="1" applyAlignment="1">
      <alignment horizontal="center" vertical="top"/>
    </xf>
    <xf numFmtId="4" fontId="5" fillId="4" borderId="17" xfId="0" applyNumberFormat="1" applyFont="1" applyFill="1" applyBorder="1" applyAlignment="1">
      <alignment horizontal="center" vertical="top" wrapText="1"/>
    </xf>
    <xf numFmtId="4" fontId="5" fillId="4" borderId="7" xfId="0" applyNumberFormat="1" applyFont="1" applyFill="1" applyBorder="1" applyAlignment="1">
      <alignment horizontal="center" vertical="top" wrapText="1"/>
    </xf>
    <xf numFmtId="4" fontId="5" fillId="4" borderId="19" xfId="0" applyNumberFormat="1" applyFont="1" applyFill="1" applyBorder="1" applyAlignment="1">
      <alignment horizontal="center" vertical="top" wrapText="1"/>
    </xf>
    <xf numFmtId="4" fontId="4" fillId="3" borderId="7" xfId="0" applyNumberFormat="1" applyFont="1" applyFill="1" applyBorder="1" applyAlignment="1">
      <alignment vertical="top" wrapText="1"/>
    </xf>
    <xf numFmtId="4" fontId="5" fillId="3" borderId="14" xfId="0" applyNumberFormat="1" applyFont="1" applyFill="1" applyBorder="1" applyAlignment="1">
      <alignment horizontal="center" vertical="top" wrapText="1"/>
    </xf>
    <xf numFmtId="4" fontId="4" fillId="2" borderId="16" xfId="0" applyNumberFormat="1" applyFont="1" applyFill="1" applyBorder="1" applyAlignment="1">
      <alignment horizontal="center" vertical="top" wrapText="1"/>
    </xf>
    <xf numFmtId="4" fontId="5" fillId="4" borderId="13" xfId="0" applyNumberFormat="1" applyFont="1" applyFill="1" applyBorder="1" applyAlignment="1">
      <alignment horizontal="center" vertical="top" wrapText="1"/>
    </xf>
    <xf numFmtId="4" fontId="5" fillId="4" borderId="9" xfId="0" applyNumberFormat="1" applyFont="1" applyFill="1" applyBorder="1" applyAlignment="1">
      <alignment horizontal="center" vertical="top" wrapText="1"/>
    </xf>
    <xf numFmtId="4" fontId="5" fillId="2" borderId="14" xfId="1" applyNumberFormat="1" applyFont="1" applyFill="1" applyBorder="1" applyAlignment="1">
      <alignment horizontal="center" vertical="top" wrapText="1"/>
    </xf>
    <xf numFmtId="4" fontId="5" fillId="2" borderId="0" xfId="0" applyNumberFormat="1" applyFont="1" applyFill="1" applyAlignment="1">
      <alignment horizontal="center" vertical="top"/>
    </xf>
    <xf numFmtId="3" fontId="4" fillId="2" borderId="9" xfId="0" applyNumberFormat="1" applyFont="1" applyFill="1" applyBorder="1" applyAlignment="1">
      <alignment horizontal="center" vertical="top" wrapText="1"/>
    </xf>
    <xf numFmtId="9" fontId="4" fillId="2" borderId="7" xfId="1" applyFont="1" applyFill="1" applyBorder="1" applyAlignment="1">
      <alignment horizontal="center" vertical="top" wrapText="1"/>
    </xf>
    <xf numFmtId="0" fontId="4" fillId="0" borderId="0" xfId="0" applyFont="1" applyAlignment="1">
      <alignment vertical="top" wrapText="1"/>
    </xf>
    <xf numFmtId="0" fontId="4" fillId="0" borderId="7" xfId="0" applyFont="1" applyBorder="1" applyAlignment="1">
      <alignment horizontal="center" vertical="top"/>
    </xf>
    <xf numFmtId="9" fontId="4" fillId="0" borderId="7" xfId="1" applyFont="1" applyBorder="1" applyAlignment="1">
      <alignment horizontal="center" vertical="top"/>
    </xf>
    <xf numFmtId="0" fontId="4" fillId="2" borderId="7" xfId="0" applyFont="1" applyFill="1" applyBorder="1" applyAlignment="1">
      <alignment vertical="center" wrapText="1"/>
    </xf>
    <xf numFmtId="16" fontId="4" fillId="2" borderId="7" xfId="0" applyNumberFormat="1" applyFont="1" applyFill="1" applyBorder="1" applyAlignment="1">
      <alignment horizontal="left" vertical="top" wrapText="1"/>
    </xf>
    <xf numFmtId="16" fontId="2" fillId="2" borderId="7" xfId="0" applyNumberFormat="1" applyFont="1" applyFill="1" applyBorder="1" applyAlignment="1">
      <alignment horizontal="left" vertical="top" wrapText="1"/>
    </xf>
    <xf numFmtId="9" fontId="1" fillId="2" borderId="9" xfId="1" applyFont="1" applyFill="1" applyBorder="1" applyAlignment="1">
      <alignment horizontal="center" vertical="top" wrapText="1"/>
    </xf>
    <xf numFmtId="9" fontId="1" fillId="2" borderId="13" xfId="1" applyFont="1" applyFill="1" applyBorder="1" applyAlignment="1">
      <alignment horizontal="center" vertical="top" wrapText="1"/>
    </xf>
    <xf numFmtId="9" fontId="1" fillId="2" borderId="14" xfId="1" applyFont="1" applyFill="1" applyBorder="1" applyAlignment="1">
      <alignment horizontal="center" vertical="top" wrapText="1"/>
    </xf>
    <xf numFmtId="4" fontId="4" fillId="2" borderId="9" xfId="0" applyNumberFormat="1" applyFont="1" applyFill="1" applyBorder="1" applyAlignment="1">
      <alignment horizontal="center" vertical="top" wrapText="1"/>
    </xf>
    <xf numFmtId="4" fontId="4" fillId="2" borderId="13" xfId="0" applyNumberFormat="1" applyFont="1" applyFill="1" applyBorder="1" applyAlignment="1">
      <alignment horizontal="center" vertical="top" wrapText="1"/>
    </xf>
    <xf numFmtId="4" fontId="4" fillId="2" borderId="14" xfId="0" applyNumberFormat="1" applyFont="1" applyFill="1" applyBorder="1" applyAlignment="1">
      <alignment horizontal="center" vertical="top" wrapText="1"/>
    </xf>
    <xf numFmtId="3" fontId="4" fillId="2" borderId="9" xfId="0" applyNumberFormat="1" applyFont="1" applyFill="1" applyBorder="1" applyAlignment="1">
      <alignment horizontal="center" vertical="top" wrapText="1"/>
    </xf>
    <xf numFmtId="3" fontId="4" fillId="2" borderId="13" xfId="0" applyNumberFormat="1" applyFont="1" applyFill="1" applyBorder="1" applyAlignment="1">
      <alignment horizontal="center" vertical="top" wrapText="1"/>
    </xf>
    <xf numFmtId="3" fontId="4" fillId="2" borderId="14" xfId="0" applyNumberFormat="1" applyFont="1" applyFill="1" applyBorder="1" applyAlignment="1">
      <alignment horizontal="center" vertical="top" wrapText="1"/>
    </xf>
    <xf numFmtId="9" fontId="1" fillId="2" borderId="9" xfId="0" applyNumberFormat="1" applyFont="1" applyFill="1" applyBorder="1" applyAlignment="1">
      <alignment horizontal="center" vertical="top" wrapText="1"/>
    </xf>
    <xf numFmtId="9" fontId="1" fillId="2" borderId="13" xfId="0" applyNumberFormat="1" applyFont="1" applyFill="1" applyBorder="1" applyAlignment="1">
      <alignment horizontal="center" vertical="top" wrapText="1"/>
    </xf>
    <xf numFmtId="9" fontId="1" fillId="2" borderId="14" xfId="0" applyNumberFormat="1" applyFont="1" applyFill="1" applyBorder="1" applyAlignment="1">
      <alignment horizontal="center" vertical="top" wrapText="1"/>
    </xf>
    <xf numFmtId="0" fontId="11" fillId="0" borderId="0" xfId="0" applyFont="1" applyAlignment="1">
      <alignment horizontal="left"/>
    </xf>
    <xf numFmtId="10" fontId="4" fillId="2" borderId="9" xfId="1" applyNumberFormat="1" applyFont="1" applyFill="1" applyBorder="1" applyAlignment="1">
      <alignment horizontal="center" vertical="top" wrapText="1"/>
    </xf>
    <xf numFmtId="10" fontId="4" fillId="2" borderId="13" xfId="1" applyNumberFormat="1" applyFont="1" applyFill="1" applyBorder="1" applyAlignment="1">
      <alignment horizontal="center" vertical="top" wrapText="1"/>
    </xf>
    <xf numFmtId="10" fontId="4" fillId="2" borderId="14" xfId="1" applyNumberFormat="1" applyFont="1" applyFill="1" applyBorder="1" applyAlignment="1">
      <alignment horizontal="center" vertical="top" wrapText="1"/>
    </xf>
    <xf numFmtId="0" fontId="4" fillId="2" borderId="9" xfId="0" applyFont="1" applyFill="1" applyBorder="1" applyAlignment="1">
      <alignment horizontal="center" vertical="top" wrapText="1"/>
    </xf>
    <xf numFmtId="0" fontId="4" fillId="2" borderId="13" xfId="0" applyFont="1" applyFill="1" applyBorder="1" applyAlignment="1">
      <alignment horizontal="center" vertical="top" wrapText="1"/>
    </xf>
    <xf numFmtId="0" fontId="4" fillId="2" borderId="14" xfId="0" applyFont="1" applyFill="1" applyBorder="1" applyAlignment="1">
      <alignment horizontal="center" vertical="top" wrapText="1"/>
    </xf>
    <xf numFmtId="0" fontId="1" fillId="2" borderId="9" xfId="0" applyFont="1" applyFill="1" applyBorder="1" applyAlignment="1">
      <alignment horizontal="center" vertical="top" wrapText="1"/>
    </xf>
    <xf numFmtId="0" fontId="1" fillId="2" borderId="13" xfId="0" applyFont="1" applyFill="1" applyBorder="1" applyAlignment="1">
      <alignment horizontal="center" vertical="top" wrapText="1"/>
    </xf>
    <xf numFmtId="0" fontId="2" fillId="3" borderId="15" xfId="0" applyFont="1" applyFill="1" applyBorder="1" applyAlignment="1">
      <alignment horizontal="center" vertical="top" wrapText="1"/>
    </xf>
    <xf numFmtId="0" fontId="2" fillId="3" borderId="17" xfId="0" applyFont="1" applyFill="1" applyBorder="1" applyAlignment="1">
      <alignment horizontal="center" vertical="top" wrapText="1"/>
    </xf>
    <xf numFmtId="0" fontId="2" fillId="2" borderId="15" xfId="0" applyFont="1" applyFill="1" applyBorder="1" applyAlignment="1">
      <alignment horizontal="left" vertical="top" wrapText="1"/>
    </xf>
    <xf numFmtId="0" fontId="2" fillId="2" borderId="16" xfId="0" applyFont="1" applyFill="1" applyBorder="1" applyAlignment="1">
      <alignment horizontal="left" vertical="top" wrapText="1"/>
    </xf>
    <xf numFmtId="0" fontId="2" fillId="2" borderId="17" xfId="0" applyFont="1" applyFill="1" applyBorder="1" applyAlignment="1">
      <alignment horizontal="left" vertical="top" wrapText="1"/>
    </xf>
    <xf numFmtId="0" fontId="4" fillId="0" borderId="0" xfId="0" applyFont="1" applyAlignment="1">
      <alignment horizontal="left"/>
    </xf>
    <xf numFmtId="0" fontId="1" fillId="2" borderId="7" xfId="0" applyFont="1" applyFill="1" applyBorder="1" applyAlignment="1">
      <alignment horizontal="center" vertical="top" wrapText="1"/>
    </xf>
    <xf numFmtId="0" fontId="1" fillId="2" borderId="14" xfId="0" applyFont="1" applyFill="1" applyBorder="1" applyAlignment="1">
      <alignment horizontal="center" vertical="top" wrapText="1"/>
    </xf>
    <xf numFmtId="10" fontId="1" fillId="2" borderId="9" xfId="0" applyNumberFormat="1" applyFont="1" applyFill="1" applyBorder="1" applyAlignment="1">
      <alignment horizontal="center" vertical="top" wrapText="1"/>
    </xf>
    <xf numFmtId="10" fontId="1" fillId="2" borderId="14" xfId="0" applyNumberFormat="1" applyFont="1" applyFill="1" applyBorder="1" applyAlignment="1">
      <alignment horizontal="center" vertical="top" wrapText="1"/>
    </xf>
    <xf numFmtId="0" fontId="2" fillId="3" borderId="15" xfId="0" applyFont="1" applyFill="1" applyBorder="1" applyAlignment="1">
      <alignment horizontal="center" wrapText="1"/>
    </xf>
    <xf numFmtId="0" fontId="2" fillId="3" borderId="17" xfId="0" applyFont="1" applyFill="1" applyBorder="1" applyAlignment="1">
      <alignment horizontal="center" wrapText="1"/>
    </xf>
    <xf numFmtId="0" fontId="5" fillId="2" borderId="9" xfId="0" applyFont="1" applyFill="1" applyBorder="1" applyAlignment="1">
      <alignment horizontal="left" vertical="top" wrapText="1"/>
    </xf>
    <xf numFmtId="0" fontId="5" fillId="2" borderId="13" xfId="0" applyFont="1" applyFill="1" applyBorder="1" applyAlignment="1">
      <alignment horizontal="left" vertical="top" wrapText="1"/>
    </xf>
    <xf numFmtId="0" fontId="2" fillId="2" borderId="18" xfId="0" applyFont="1" applyFill="1" applyBorder="1" applyAlignment="1">
      <alignment horizontal="left" vertical="top" wrapText="1"/>
    </xf>
    <xf numFmtId="0" fontId="2" fillId="2" borderId="20" xfId="0" applyFont="1" applyFill="1" applyBorder="1" applyAlignment="1">
      <alignment horizontal="left" vertical="top" wrapText="1"/>
    </xf>
    <xf numFmtId="0" fontId="2" fillId="2" borderId="10" xfId="0" applyFont="1" applyFill="1" applyBorder="1" applyAlignment="1">
      <alignment horizontal="left" vertical="top" wrapText="1"/>
    </xf>
    <xf numFmtId="10" fontId="1" fillId="2" borderId="7" xfId="0" applyNumberFormat="1" applyFont="1" applyFill="1" applyBorder="1" applyAlignment="1">
      <alignment horizontal="center" vertical="top" wrapText="1"/>
    </xf>
    <xf numFmtId="0" fontId="2" fillId="2" borderId="7" xfId="0" applyFont="1" applyFill="1" applyBorder="1" applyAlignment="1">
      <alignment horizontal="left" vertical="top" wrapText="1"/>
    </xf>
    <xf numFmtId="4" fontId="1" fillId="2" borderId="7" xfId="0" applyNumberFormat="1" applyFont="1" applyFill="1" applyBorder="1" applyAlignment="1">
      <alignment horizontal="center" vertical="top" wrapText="1"/>
    </xf>
    <xf numFmtId="0" fontId="4" fillId="2" borderId="19" xfId="0" applyFont="1" applyFill="1" applyBorder="1" applyAlignment="1">
      <alignment horizontal="center" vertical="top" wrapText="1"/>
    </xf>
    <xf numFmtId="0" fontId="4" fillId="2" borderId="21" xfId="0" applyFont="1" applyFill="1" applyBorder="1" applyAlignment="1">
      <alignment horizontal="center" vertical="top" wrapText="1"/>
    </xf>
    <xf numFmtId="4" fontId="4" fillId="2" borderId="7" xfId="0" applyNumberFormat="1" applyFont="1" applyFill="1" applyBorder="1" applyAlignment="1">
      <alignment horizontal="center" vertical="top" wrapText="1"/>
    </xf>
    <xf numFmtId="4" fontId="1" fillId="2" borderId="9" xfId="0" applyNumberFormat="1" applyFont="1" applyFill="1" applyBorder="1" applyAlignment="1">
      <alignment horizontal="center" vertical="top" wrapText="1"/>
    </xf>
    <xf numFmtId="4" fontId="1" fillId="2" borderId="14" xfId="0" applyNumberFormat="1" applyFont="1" applyFill="1" applyBorder="1" applyAlignment="1">
      <alignment horizontal="center" vertical="top" wrapText="1"/>
    </xf>
    <xf numFmtId="0" fontId="1" fillId="2" borderId="9" xfId="0" applyFont="1" applyFill="1" applyBorder="1" applyAlignment="1">
      <alignment horizontal="left" vertical="top" wrapText="1"/>
    </xf>
    <xf numFmtId="0" fontId="1" fillId="2" borderId="13" xfId="0" applyFont="1" applyFill="1" applyBorder="1" applyAlignment="1">
      <alignment horizontal="left" vertical="top" wrapText="1"/>
    </xf>
    <xf numFmtId="0" fontId="1" fillId="2" borderId="14" xfId="0" applyFont="1" applyFill="1" applyBorder="1" applyAlignment="1">
      <alignment horizontal="left" vertical="top" wrapText="1"/>
    </xf>
    <xf numFmtId="0" fontId="4" fillId="2" borderId="9" xfId="0" applyFont="1" applyFill="1" applyBorder="1" applyAlignment="1">
      <alignment horizontal="left" vertical="top" wrapText="1"/>
    </xf>
    <xf numFmtId="0" fontId="4" fillId="2" borderId="13" xfId="0" applyFont="1" applyFill="1" applyBorder="1" applyAlignment="1">
      <alignment horizontal="left" vertical="top" wrapText="1"/>
    </xf>
    <xf numFmtId="0" fontId="4" fillId="2" borderId="14" xfId="0" applyFont="1" applyFill="1" applyBorder="1" applyAlignment="1">
      <alignment horizontal="left" vertical="top" wrapText="1"/>
    </xf>
    <xf numFmtId="10" fontId="1" fillId="2" borderId="13" xfId="0" applyNumberFormat="1" applyFont="1" applyFill="1" applyBorder="1" applyAlignment="1">
      <alignment horizontal="center" vertical="top" wrapText="1"/>
    </xf>
    <xf numFmtId="10" fontId="4" fillId="2" borderId="9" xfId="0" applyNumberFormat="1" applyFont="1" applyFill="1" applyBorder="1" applyAlignment="1">
      <alignment horizontal="center" vertical="top" wrapText="1"/>
    </xf>
    <xf numFmtId="10" fontId="4" fillId="2" borderId="13" xfId="0" applyNumberFormat="1" applyFont="1" applyFill="1" applyBorder="1" applyAlignment="1">
      <alignment horizontal="center" vertical="top" wrapText="1"/>
    </xf>
    <xf numFmtId="0" fontId="2" fillId="2" borderId="22" xfId="0" applyFont="1" applyFill="1" applyBorder="1" applyAlignment="1">
      <alignment horizontal="left" vertical="top" wrapText="1"/>
    </xf>
    <xf numFmtId="0" fontId="2" fillId="2" borderId="19" xfId="0" applyFont="1" applyFill="1" applyBorder="1" applyAlignment="1">
      <alignment horizontal="left" vertical="top" wrapText="1"/>
    </xf>
    <xf numFmtId="0" fontId="2" fillId="2" borderId="11" xfId="0" applyFont="1" applyFill="1" applyBorder="1" applyAlignment="1">
      <alignment horizontal="left" vertical="top" wrapText="1"/>
    </xf>
    <xf numFmtId="0" fontId="2" fillId="2" borderId="12" xfId="0" applyFont="1" applyFill="1" applyBorder="1" applyAlignment="1">
      <alignment horizontal="left" vertical="top" wrapText="1"/>
    </xf>
    <xf numFmtId="0" fontId="2" fillId="2" borderId="15" xfId="0" applyFont="1" applyFill="1" applyBorder="1" applyAlignment="1">
      <alignment horizontal="left" vertical="center" wrapText="1"/>
    </xf>
    <xf numFmtId="0" fontId="2" fillId="2" borderId="16" xfId="0" applyFont="1" applyFill="1" applyBorder="1" applyAlignment="1">
      <alignment horizontal="left" vertical="center" wrapText="1"/>
    </xf>
    <xf numFmtId="0" fontId="2" fillId="2" borderId="17" xfId="0" applyFont="1" applyFill="1" applyBorder="1" applyAlignment="1">
      <alignment horizontal="left" vertical="center" wrapText="1"/>
    </xf>
    <xf numFmtId="0" fontId="1" fillId="2" borderId="9" xfId="0" applyFont="1" applyFill="1" applyBorder="1" applyAlignment="1">
      <alignment horizontal="left" vertical="center" wrapText="1"/>
    </xf>
    <xf numFmtId="0" fontId="1" fillId="2" borderId="14" xfId="0" applyFont="1" applyFill="1" applyBorder="1" applyAlignment="1">
      <alignment horizontal="left" vertical="center" wrapText="1"/>
    </xf>
    <xf numFmtId="0" fontId="1" fillId="2" borderId="13" xfId="0" applyFont="1" applyFill="1" applyBorder="1" applyAlignment="1">
      <alignment horizontal="left" vertical="center" wrapText="1"/>
    </xf>
    <xf numFmtId="0" fontId="4" fillId="2" borderId="13" xfId="0" applyFont="1" applyFill="1" applyBorder="1" applyAlignment="1">
      <alignment horizontal="left"/>
    </xf>
    <xf numFmtId="0" fontId="4" fillId="2" borderId="14" xfId="0" applyFont="1" applyFill="1" applyBorder="1" applyAlignment="1">
      <alignment horizontal="left"/>
    </xf>
    <xf numFmtId="0" fontId="2" fillId="2" borderId="9" xfId="0" applyFont="1" applyFill="1" applyBorder="1" applyAlignment="1">
      <alignment horizontal="left" vertical="top" wrapText="1"/>
    </xf>
    <xf numFmtId="0" fontId="2" fillId="2" borderId="13" xfId="0" applyFont="1" applyFill="1" applyBorder="1" applyAlignment="1">
      <alignment horizontal="left" vertical="top" wrapText="1"/>
    </xf>
    <xf numFmtId="0" fontId="2" fillId="2" borderId="14" xfId="0" applyFont="1" applyFill="1" applyBorder="1" applyAlignment="1">
      <alignment horizontal="left" vertical="top" wrapText="1"/>
    </xf>
    <xf numFmtId="0" fontId="2" fillId="4" borderId="15" xfId="0" applyFont="1" applyFill="1" applyBorder="1" applyAlignment="1">
      <alignment horizontal="center" vertical="top" wrapText="1"/>
    </xf>
    <xf numFmtId="0" fontId="2" fillId="4" borderId="17" xfId="0" applyFont="1" applyFill="1" applyBorder="1" applyAlignment="1">
      <alignment horizontal="center" vertical="top" wrapText="1"/>
    </xf>
    <xf numFmtId="49" fontId="1" fillId="2" borderId="9" xfId="0" applyNumberFormat="1" applyFont="1" applyFill="1" applyBorder="1" applyAlignment="1">
      <alignment horizontal="center" vertical="top" wrapText="1"/>
    </xf>
    <xf numFmtId="49" fontId="1" fillId="2" borderId="13" xfId="0" applyNumberFormat="1" applyFont="1" applyFill="1" applyBorder="1" applyAlignment="1">
      <alignment horizontal="center" vertical="top" wrapText="1"/>
    </xf>
    <xf numFmtId="49" fontId="1" fillId="2" borderId="14" xfId="0" applyNumberFormat="1" applyFont="1" applyFill="1" applyBorder="1" applyAlignment="1">
      <alignment horizontal="center" vertical="top" wrapText="1"/>
    </xf>
    <xf numFmtId="0" fontId="6" fillId="2" borderId="20" xfId="0" applyFont="1" applyFill="1" applyBorder="1" applyAlignment="1">
      <alignment horizontal="left" vertical="center" wrapText="1"/>
    </xf>
    <xf numFmtId="0" fontId="6" fillId="2" borderId="1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21" xfId="0" applyFont="1" applyFill="1" applyBorder="1" applyAlignment="1">
      <alignment horizontal="left" vertical="center" wrapText="1"/>
    </xf>
    <xf numFmtId="0" fontId="5" fillId="2" borderId="0" xfId="0" applyFont="1" applyFill="1" applyAlignment="1">
      <alignment horizontal="left" vertical="top" wrapText="1"/>
    </xf>
    <xf numFmtId="0" fontId="5" fillId="2" borderId="21" xfId="0" applyFont="1" applyFill="1" applyBorder="1" applyAlignment="1">
      <alignment horizontal="left" vertical="top" wrapText="1"/>
    </xf>
    <xf numFmtId="0" fontId="2" fillId="2" borderId="0" xfId="0" applyFont="1" applyFill="1" applyAlignment="1">
      <alignment horizontal="left" vertical="top" wrapText="1"/>
    </xf>
    <xf numFmtId="0" fontId="2" fillId="2" borderId="21" xfId="0" applyFont="1" applyFill="1" applyBorder="1" applyAlignment="1">
      <alignment horizontal="left" vertical="top" wrapText="1"/>
    </xf>
    <xf numFmtId="0" fontId="2" fillId="2" borderId="15" xfId="0" applyFont="1" applyFill="1" applyBorder="1" applyAlignment="1">
      <alignment vertical="top" wrapText="1"/>
    </xf>
    <xf numFmtId="0" fontId="2" fillId="2" borderId="16" xfId="0" applyFont="1" applyFill="1" applyBorder="1" applyAlignment="1">
      <alignment vertical="top" wrapText="1"/>
    </xf>
    <xf numFmtId="0" fontId="2" fillId="2" borderId="17" xfId="0" applyFont="1" applyFill="1" applyBorder="1" applyAlignment="1">
      <alignment vertical="top" wrapText="1"/>
    </xf>
    <xf numFmtId="0" fontId="6" fillId="2" borderId="20" xfId="0" applyFont="1" applyFill="1" applyBorder="1" applyAlignment="1">
      <alignment horizontal="left" vertical="top" wrapText="1"/>
    </xf>
    <xf numFmtId="0" fontId="6" fillId="2" borderId="0" xfId="0" applyFont="1" applyFill="1" applyAlignment="1">
      <alignment horizontal="left" vertical="top" wrapText="1"/>
    </xf>
    <xf numFmtId="0" fontId="6" fillId="2" borderId="21" xfId="0" applyFont="1" applyFill="1" applyBorder="1" applyAlignment="1">
      <alignment horizontal="left" vertical="top" wrapText="1"/>
    </xf>
    <xf numFmtId="0" fontId="6" fillId="2" borderId="15" xfId="0" applyFont="1" applyFill="1" applyBorder="1" applyAlignment="1">
      <alignment horizontal="left" vertical="center" wrapText="1"/>
    </xf>
    <xf numFmtId="0" fontId="6" fillId="2" borderId="16" xfId="0" applyFont="1" applyFill="1" applyBorder="1" applyAlignment="1">
      <alignment horizontal="left" vertical="center" wrapText="1"/>
    </xf>
    <xf numFmtId="0" fontId="6" fillId="2" borderId="17" xfId="0" applyFont="1" applyFill="1" applyBorder="1" applyAlignment="1">
      <alignment horizontal="left" vertical="center" wrapText="1"/>
    </xf>
    <xf numFmtId="0" fontId="6" fillId="2" borderId="18" xfId="0" applyFont="1" applyFill="1" applyBorder="1" applyAlignment="1">
      <alignment horizontal="left" vertical="top" wrapText="1"/>
    </xf>
    <xf numFmtId="0" fontId="6" fillId="2" borderId="22" xfId="0" applyFont="1" applyFill="1" applyBorder="1" applyAlignment="1">
      <alignment horizontal="left" vertical="top" wrapText="1"/>
    </xf>
    <xf numFmtId="0" fontId="6" fillId="2" borderId="17" xfId="0" applyFont="1" applyFill="1" applyBorder="1" applyAlignment="1">
      <alignment horizontal="left" vertical="top" wrapText="1"/>
    </xf>
    <xf numFmtId="2" fontId="4" fillId="2" borderId="9" xfId="0" applyNumberFormat="1" applyFont="1" applyFill="1" applyBorder="1" applyAlignment="1">
      <alignment horizontal="center" vertical="top" wrapText="1"/>
    </xf>
    <xf numFmtId="2" fontId="4" fillId="2" borderId="13" xfId="0" applyNumberFormat="1" applyFont="1" applyFill="1" applyBorder="1" applyAlignment="1">
      <alignment horizontal="center" vertical="top" wrapText="1"/>
    </xf>
    <xf numFmtId="2" fontId="4" fillId="2" borderId="14" xfId="0" applyNumberFormat="1" applyFont="1" applyFill="1" applyBorder="1" applyAlignment="1">
      <alignment horizontal="center" vertical="top" wrapText="1"/>
    </xf>
    <xf numFmtId="10" fontId="4" fillId="2" borderId="14" xfId="0" applyNumberFormat="1" applyFont="1" applyFill="1" applyBorder="1" applyAlignment="1">
      <alignment horizontal="center" vertical="top" wrapText="1"/>
    </xf>
    <xf numFmtId="4" fontId="1" fillId="2" borderId="13" xfId="0" applyNumberFormat="1" applyFont="1" applyFill="1" applyBorder="1" applyAlignment="1">
      <alignment horizontal="center" vertical="top" wrapText="1"/>
    </xf>
    <xf numFmtId="0" fontId="2" fillId="3" borderId="7" xfId="0" applyFont="1" applyFill="1" applyBorder="1" applyAlignment="1">
      <alignment horizontal="right" wrapText="1"/>
    </xf>
    <xf numFmtId="49" fontId="4" fillId="2" borderId="9" xfId="0" applyNumberFormat="1" applyFont="1" applyFill="1" applyBorder="1" applyAlignment="1">
      <alignment horizontal="center" vertical="top" wrapText="1"/>
    </xf>
    <xf numFmtId="49" fontId="4" fillId="2" borderId="13" xfId="0" applyNumberFormat="1" applyFont="1" applyFill="1" applyBorder="1" applyAlignment="1">
      <alignment horizontal="center" vertical="top" wrapText="1"/>
    </xf>
    <xf numFmtId="49" fontId="4" fillId="2" borderId="14" xfId="0" applyNumberFormat="1" applyFont="1" applyFill="1" applyBorder="1" applyAlignment="1">
      <alignment horizontal="center" vertical="top" wrapText="1"/>
    </xf>
    <xf numFmtId="0" fontId="2" fillId="3" borderId="15" xfId="0" applyFont="1" applyFill="1" applyBorder="1" applyAlignment="1">
      <alignment horizontal="right" wrapText="1"/>
    </xf>
    <xf numFmtId="0" fontId="2" fillId="3" borderId="17" xfId="0" applyFont="1" applyFill="1" applyBorder="1" applyAlignment="1">
      <alignment horizontal="right" wrapText="1"/>
    </xf>
    <xf numFmtId="0" fontId="2" fillId="2" borderId="18" xfId="0" applyFont="1" applyFill="1" applyBorder="1" applyAlignment="1">
      <alignment horizontal="left" vertical="center" wrapText="1"/>
    </xf>
    <xf numFmtId="0" fontId="2" fillId="2" borderId="22"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12" xfId="0" applyFont="1" applyFill="1" applyBorder="1" applyAlignment="1">
      <alignment horizontal="left" vertical="center" wrapText="1"/>
    </xf>
    <xf numFmtId="4" fontId="2" fillId="2" borderId="15" xfId="0" applyNumberFormat="1" applyFont="1" applyFill="1" applyBorder="1" applyAlignment="1">
      <alignment horizontal="left" vertical="top" wrapText="1"/>
    </xf>
    <xf numFmtId="4" fontId="2" fillId="2" borderId="16" xfId="0" applyNumberFormat="1" applyFont="1" applyFill="1" applyBorder="1" applyAlignment="1">
      <alignment horizontal="left" vertical="top" wrapText="1"/>
    </xf>
    <xf numFmtId="4" fontId="2" fillId="2" borderId="17" xfId="0" applyNumberFormat="1" applyFont="1" applyFill="1" applyBorder="1" applyAlignment="1">
      <alignment horizontal="left" vertical="top" wrapText="1"/>
    </xf>
    <xf numFmtId="49" fontId="2" fillId="2" borderId="15" xfId="0" applyNumberFormat="1" applyFont="1" applyFill="1" applyBorder="1" applyAlignment="1">
      <alignment horizontal="left" vertical="top" wrapText="1"/>
    </xf>
    <xf numFmtId="49" fontId="2" fillId="2" borderId="16" xfId="0" applyNumberFormat="1" applyFont="1" applyFill="1" applyBorder="1" applyAlignment="1">
      <alignment horizontal="left" vertical="top" wrapText="1"/>
    </xf>
    <xf numFmtId="49" fontId="2" fillId="2" borderId="17" xfId="0" applyNumberFormat="1" applyFont="1" applyFill="1" applyBorder="1" applyAlignment="1">
      <alignment horizontal="left" vertical="top" wrapText="1"/>
    </xf>
    <xf numFmtId="4" fontId="1" fillId="2" borderId="25" xfId="0" applyNumberFormat="1" applyFont="1" applyFill="1" applyBorder="1" applyAlignment="1">
      <alignment horizontal="center" vertical="top" wrapText="1"/>
    </xf>
    <xf numFmtId="165" fontId="4" fillId="2" borderId="9" xfId="0" applyNumberFormat="1" applyFont="1" applyFill="1" applyBorder="1" applyAlignment="1">
      <alignment horizontal="center" vertical="top" wrapText="1"/>
    </xf>
    <xf numFmtId="165" fontId="4" fillId="2" borderId="14" xfId="0" applyNumberFormat="1" applyFont="1" applyFill="1" applyBorder="1" applyAlignment="1">
      <alignment horizontal="center" vertical="top" wrapText="1"/>
    </xf>
    <xf numFmtId="0" fontId="1" fillId="2" borderId="18" xfId="0" applyFont="1" applyFill="1" applyBorder="1" applyAlignment="1">
      <alignment horizontal="left" vertical="center" wrapText="1"/>
    </xf>
    <xf numFmtId="0" fontId="1" fillId="2" borderId="20" xfId="0" applyFont="1" applyFill="1" applyBorder="1" applyAlignment="1">
      <alignment horizontal="left" vertical="center" wrapText="1"/>
    </xf>
    <xf numFmtId="0" fontId="1" fillId="2" borderId="10" xfId="0" applyFont="1" applyFill="1" applyBorder="1" applyAlignment="1">
      <alignment horizontal="left" vertical="center" wrapText="1"/>
    </xf>
    <xf numFmtId="49" fontId="1" fillId="2" borderId="25" xfId="0" applyNumberFormat="1" applyFont="1" applyFill="1" applyBorder="1" applyAlignment="1">
      <alignment horizontal="center" vertical="top" wrapText="1"/>
    </xf>
    <xf numFmtId="49" fontId="1" fillId="2" borderId="18" xfId="0" applyNumberFormat="1" applyFont="1" applyFill="1" applyBorder="1" applyAlignment="1">
      <alignment horizontal="center" vertical="top" wrapText="1"/>
    </xf>
    <xf numFmtId="49" fontId="1" fillId="2" borderId="10" xfId="0" applyNumberFormat="1" applyFont="1" applyFill="1" applyBorder="1" applyAlignment="1">
      <alignment horizontal="center" vertical="top" wrapText="1"/>
    </xf>
    <xf numFmtId="0" fontId="1" fillId="2" borderId="9" xfId="0" applyFont="1" applyFill="1" applyBorder="1" applyAlignment="1">
      <alignment horizontal="center" vertical="top"/>
    </xf>
    <xf numFmtId="0" fontId="1" fillId="2" borderId="14" xfId="0" applyFont="1" applyFill="1" applyBorder="1" applyAlignment="1">
      <alignment horizontal="center" vertical="top"/>
    </xf>
    <xf numFmtId="0" fontId="1" fillId="4" borderId="15" xfId="0" applyFont="1" applyFill="1" applyBorder="1" applyAlignment="1">
      <alignment horizontal="center" vertical="top" wrapText="1"/>
    </xf>
    <xf numFmtId="0" fontId="1" fillId="4" borderId="16" xfId="0" applyFont="1" applyFill="1" applyBorder="1" applyAlignment="1">
      <alignment horizontal="center" vertical="top" wrapText="1"/>
    </xf>
    <xf numFmtId="0" fontId="1" fillId="4" borderId="17" xfId="0" applyFont="1" applyFill="1" applyBorder="1" applyAlignment="1">
      <alignment horizontal="center" vertical="top" wrapText="1"/>
    </xf>
    <xf numFmtId="10" fontId="1" fillId="2" borderId="25" xfId="0" applyNumberFormat="1" applyFont="1" applyFill="1" applyBorder="1" applyAlignment="1">
      <alignment horizontal="center" vertical="top" wrapText="1"/>
    </xf>
    <xf numFmtId="16" fontId="2" fillId="2" borderId="15" xfId="0" applyNumberFormat="1" applyFont="1" applyFill="1" applyBorder="1" applyAlignment="1">
      <alignment horizontal="left" vertical="top" wrapText="1"/>
    </xf>
    <xf numFmtId="16" fontId="2" fillId="2" borderId="16" xfId="0" applyNumberFormat="1" applyFont="1" applyFill="1" applyBorder="1" applyAlignment="1">
      <alignment horizontal="left" vertical="top" wrapText="1"/>
    </xf>
    <xf numFmtId="16" fontId="2" fillId="2" borderId="17" xfId="0" applyNumberFormat="1" applyFont="1" applyFill="1" applyBorder="1" applyAlignment="1">
      <alignment horizontal="left" vertical="top" wrapText="1"/>
    </xf>
    <xf numFmtId="4" fontId="4" fillId="2" borderId="25" xfId="0" applyNumberFormat="1" applyFont="1" applyFill="1" applyBorder="1" applyAlignment="1">
      <alignment horizontal="center" vertical="top" wrapText="1"/>
    </xf>
    <xf numFmtId="0" fontId="1" fillId="2" borderId="0" xfId="0" applyFont="1" applyFill="1" applyAlignment="1">
      <alignment horizontal="left" vertical="top"/>
    </xf>
    <xf numFmtId="0" fontId="1" fillId="0" borderId="0" xfId="0" applyFont="1" applyAlignment="1">
      <alignment horizontal="left" vertical="top"/>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5" xfId="0" applyFont="1" applyBorder="1" applyAlignment="1">
      <alignment horizontal="center" vertical="center" wrapText="1"/>
    </xf>
    <xf numFmtId="49" fontId="1" fillId="0" borderId="3" xfId="0" applyNumberFormat="1" applyFont="1" applyBorder="1" applyAlignment="1">
      <alignment horizontal="center" vertical="center" wrapText="1"/>
    </xf>
    <xf numFmtId="49" fontId="1" fillId="0" borderId="6" xfId="0" applyNumberFormat="1" applyFont="1" applyBorder="1" applyAlignment="1">
      <alignment horizontal="center" vertical="center" wrapText="1"/>
    </xf>
    <xf numFmtId="10" fontId="1" fillId="0" borderId="2" xfId="0" applyNumberFormat="1" applyFont="1" applyBorder="1" applyAlignment="1">
      <alignment horizontal="center" vertical="center" wrapText="1"/>
    </xf>
    <xf numFmtId="10" fontId="1" fillId="0" borderId="5" xfId="0" applyNumberFormat="1"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Alignment="1">
      <alignment horizontal="left" vertical="center"/>
    </xf>
    <xf numFmtId="0" fontId="5" fillId="2" borderId="15" xfId="0" applyFont="1" applyFill="1" applyBorder="1" applyAlignment="1">
      <alignment horizontal="left" vertical="top" wrapText="1"/>
    </xf>
    <xf numFmtId="0" fontId="5" fillId="2" borderId="16" xfId="0" applyFont="1" applyFill="1" applyBorder="1" applyAlignment="1">
      <alignment horizontal="left" vertical="top" wrapText="1"/>
    </xf>
    <xf numFmtId="0" fontId="5" fillId="2" borderId="17" xfId="0" applyFont="1" applyFill="1" applyBorder="1" applyAlignment="1">
      <alignment horizontal="left" vertical="top" wrapText="1"/>
    </xf>
    <xf numFmtId="0" fontId="2" fillId="4" borderId="15" xfId="0" applyFont="1" applyFill="1" applyBorder="1" applyAlignment="1">
      <alignment horizontal="right" vertical="top" wrapText="1"/>
    </xf>
    <xf numFmtId="0" fontId="2" fillId="4" borderId="17" xfId="0" applyFont="1" applyFill="1" applyBorder="1" applyAlignment="1">
      <alignment horizontal="right" vertical="top" wrapText="1"/>
    </xf>
    <xf numFmtId="0" fontId="2" fillId="3" borderId="16" xfId="0" applyFont="1" applyFill="1" applyBorder="1" applyAlignment="1">
      <alignment horizontal="right" wrapText="1"/>
    </xf>
    <xf numFmtId="0" fontId="4" fillId="2" borderId="9" xfId="0" applyFont="1" applyFill="1" applyBorder="1" applyAlignment="1">
      <alignment horizontal="center" vertical="top"/>
    </xf>
    <xf numFmtId="0" fontId="4" fillId="2" borderId="14" xfId="0" applyFont="1" applyFill="1" applyBorder="1" applyAlignment="1">
      <alignment horizontal="center" vertical="top"/>
    </xf>
    <xf numFmtId="9" fontId="4" fillId="2" borderId="9" xfId="0" applyNumberFormat="1" applyFont="1" applyFill="1" applyBorder="1" applyAlignment="1">
      <alignment horizontal="center" vertical="top"/>
    </xf>
    <xf numFmtId="9" fontId="4" fillId="2" borderId="13" xfId="0" applyNumberFormat="1" applyFont="1" applyFill="1" applyBorder="1" applyAlignment="1">
      <alignment horizontal="center" vertical="top"/>
    </xf>
    <xf numFmtId="9" fontId="4" fillId="2" borderId="14" xfId="0" applyNumberFormat="1" applyFont="1" applyFill="1" applyBorder="1" applyAlignment="1">
      <alignment horizontal="center" vertical="top"/>
    </xf>
    <xf numFmtId="10" fontId="1" fillId="2" borderId="9" xfId="0" applyNumberFormat="1" applyFont="1" applyFill="1" applyBorder="1" applyAlignment="1">
      <alignment horizontal="center" vertical="top"/>
    </xf>
    <xf numFmtId="10" fontId="1" fillId="2" borderId="13" xfId="0" applyNumberFormat="1" applyFont="1" applyFill="1" applyBorder="1" applyAlignment="1">
      <alignment horizontal="center" vertical="top"/>
    </xf>
    <xf numFmtId="10" fontId="1" fillId="2" borderId="14" xfId="0" applyNumberFormat="1" applyFont="1" applyFill="1" applyBorder="1" applyAlignment="1">
      <alignment horizontal="center" vertical="top"/>
    </xf>
    <xf numFmtId="0" fontId="1" fillId="2" borderId="13" xfId="0" applyFont="1" applyFill="1" applyBorder="1" applyAlignment="1">
      <alignment horizontal="center" vertical="top"/>
    </xf>
    <xf numFmtId="0" fontId="4" fillId="2" borderId="13" xfId="0" applyFont="1" applyFill="1" applyBorder="1" applyAlignment="1">
      <alignment horizontal="center" vertical="top"/>
    </xf>
    <xf numFmtId="0" fontId="5" fillId="2" borderId="14" xfId="0" applyFont="1" applyFill="1" applyBorder="1" applyAlignment="1">
      <alignment horizontal="left" vertical="top" wrapText="1"/>
    </xf>
    <xf numFmtId="0" fontId="1" fillId="2" borderId="18" xfId="0" applyFont="1" applyFill="1" applyBorder="1" applyAlignment="1">
      <alignment horizontal="left" vertical="top" wrapText="1"/>
    </xf>
    <xf numFmtId="0" fontId="1" fillId="2" borderId="20" xfId="0" applyFont="1" applyFill="1" applyBorder="1" applyAlignment="1">
      <alignment horizontal="left" vertical="top" wrapText="1"/>
    </xf>
    <xf numFmtId="49" fontId="1" fillId="2" borderId="7" xfId="0" applyNumberFormat="1" applyFont="1" applyFill="1" applyBorder="1" applyAlignment="1">
      <alignment horizontal="center" vertical="top" wrapText="1"/>
    </xf>
    <xf numFmtId="4" fontId="1" fillId="2" borderId="15" xfId="0" applyNumberFormat="1" applyFont="1" applyFill="1" applyBorder="1" applyAlignment="1">
      <alignment horizontal="center" vertical="top" wrapText="1"/>
    </xf>
    <xf numFmtId="4" fontId="1" fillId="2" borderId="16" xfId="0" applyNumberFormat="1" applyFont="1" applyFill="1" applyBorder="1" applyAlignment="1">
      <alignment horizontal="center" vertical="top" wrapText="1"/>
    </xf>
    <xf numFmtId="4" fontId="1" fillId="2" borderId="17" xfId="0" applyNumberFormat="1" applyFont="1" applyFill="1" applyBorder="1" applyAlignment="1">
      <alignment horizontal="center" vertical="top" wrapText="1"/>
    </xf>
    <xf numFmtId="0" fontId="2" fillId="3" borderId="15"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4" fillId="2" borderId="9" xfId="0" applyFont="1" applyFill="1" applyBorder="1" applyAlignment="1">
      <alignment horizontal="left" vertical="center" wrapText="1"/>
    </xf>
    <xf numFmtId="0" fontId="4" fillId="2" borderId="14" xfId="0" applyFont="1" applyFill="1" applyBorder="1" applyAlignment="1">
      <alignment horizontal="left" vertical="center" wrapText="1"/>
    </xf>
    <xf numFmtId="3" fontId="1" fillId="2" borderId="9" xfId="0" applyNumberFormat="1" applyFont="1" applyFill="1" applyBorder="1" applyAlignment="1">
      <alignment horizontal="center" vertical="top" wrapText="1"/>
    </xf>
    <xf numFmtId="3" fontId="1" fillId="2" borderId="13" xfId="0" applyNumberFormat="1" applyFont="1" applyFill="1" applyBorder="1" applyAlignment="1">
      <alignment horizontal="center" vertical="top" wrapText="1"/>
    </xf>
    <xf numFmtId="3" fontId="1" fillId="2" borderId="14" xfId="0" applyNumberFormat="1" applyFont="1" applyFill="1" applyBorder="1" applyAlignment="1">
      <alignment horizontal="center" vertical="top" wrapText="1"/>
    </xf>
    <xf numFmtId="0" fontId="1" fillId="2" borderId="10" xfId="0" applyFont="1" applyFill="1" applyBorder="1" applyAlignment="1">
      <alignment horizontal="left" vertical="top" wrapText="1"/>
    </xf>
  </cellXfs>
  <cellStyles count="2">
    <cellStyle name="Обычный" xfId="0" builtinId="0"/>
    <cellStyle name="Процентный"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N449"/>
  <sheetViews>
    <sheetView tabSelected="1" view="pageBreakPreview" zoomScaleNormal="100" zoomScaleSheetLayoutView="100" workbookViewId="0">
      <selection activeCell="M5" sqref="M5"/>
    </sheetView>
  </sheetViews>
  <sheetFormatPr defaultRowHeight="15" x14ac:dyDescent="0.25"/>
  <cols>
    <col min="1" max="1" width="6.42578125" customWidth="1"/>
    <col min="2" max="2" width="35.140625" customWidth="1"/>
    <col min="3" max="3" width="14.140625" style="58" customWidth="1"/>
    <col min="4" max="4" width="14.7109375" style="58" customWidth="1"/>
    <col min="5" max="5" width="13.85546875" style="58" customWidth="1"/>
    <col min="6" max="6" width="12.28515625" style="58" customWidth="1"/>
    <col min="7" max="7" width="53.7109375" style="58" customWidth="1"/>
    <col min="8" max="8" width="16.7109375" style="58" customWidth="1"/>
    <col min="9" max="9" width="12.7109375" style="58" customWidth="1"/>
    <col min="10" max="10" width="15" style="58" customWidth="1"/>
    <col min="11" max="11" width="35.140625" style="48" customWidth="1"/>
    <col min="12" max="12" width="14.85546875" customWidth="1"/>
  </cols>
  <sheetData>
    <row r="1" spans="1:12" ht="15.75" x14ac:dyDescent="0.25">
      <c r="A1" s="1"/>
      <c r="B1" s="2"/>
      <c r="C1" s="59"/>
      <c r="D1" s="60"/>
      <c r="E1" s="243"/>
      <c r="F1" s="52"/>
      <c r="G1" s="52"/>
      <c r="H1" s="416" t="s">
        <v>0</v>
      </c>
      <c r="I1" s="416"/>
      <c r="J1" s="416"/>
    </row>
    <row r="2" spans="1:12" ht="15.75" x14ac:dyDescent="0.25">
      <c r="A2" s="1"/>
      <c r="B2" s="2"/>
      <c r="C2" s="59"/>
      <c r="D2" s="60"/>
      <c r="E2" s="243"/>
      <c r="F2" s="52"/>
      <c r="G2" s="52"/>
      <c r="H2" s="52"/>
      <c r="I2" s="52"/>
      <c r="J2" s="52"/>
    </row>
    <row r="3" spans="1:12" ht="15.75" x14ac:dyDescent="0.25">
      <c r="A3" s="3"/>
      <c r="B3" s="4"/>
      <c r="C3" s="61"/>
      <c r="D3" s="62"/>
      <c r="E3" s="244"/>
      <c r="F3" s="47"/>
      <c r="G3" s="74"/>
      <c r="H3" s="417" t="s">
        <v>1</v>
      </c>
      <c r="I3" s="417"/>
      <c r="J3" s="417"/>
    </row>
    <row r="4" spans="1:12" ht="15.75" x14ac:dyDescent="0.25">
      <c r="A4" s="3"/>
      <c r="B4" s="4"/>
      <c r="C4" s="61"/>
      <c r="D4" s="62"/>
      <c r="E4" s="244"/>
      <c r="F4" s="47"/>
      <c r="G4" s="47"/>
      <c r="H4" s="428" t="s">
        <v>2</v>
      </c>
      <c r="I4" s="428"/>
      <c r="J4" s="428"/>
      <c r="K4" s="428"/>
    </row>
    <row r="5" spans="1:12" ht="15.75" x14ac:dyDescent="0.25">
      <c r="A5" s="3"/>
      <c r="B5" s="4"/>
      <c r="C5" s="61"/>
      <c r="D5" s="62"/>
      <c r="E5" s="244"/>
      <c r="F5" s="47"/>
      <c r="G5" s="47"/>
      <c r="H5" s="417" t="s">
        <v>3</v>
      </c>
      <c r="I5" s="417"/>
      <c r="J5" s="417"/>
      <c r="K5" s="417"/>
    </row>
    <row r="6" spans="1:12" ht="15.75" x14ac:dyDescent="0.25">
      <c r="A6" s="3"/>
      <c r="B6" s="4"/>
      <c r="C6" s="61"/>
      <c r="D6" s="62"/>
      <c r="E6" s="244"/>
      <c r="F6" s="47"/>
      <c r="G6" s="5"/>
      <c r="H6" s="47"/>
      <c r="I6" s="47"/>
      <c r="J6" s="5"/>
    </row>
    <row r="7" spans="1:12" ht="25.5" customHeight="1" thickBot="1" x14ac:dyDescent="0.3">
      <c r="A7" s="418" t="s">
        <v>507</v>
      </c>
      <c r="B7" s="418"/>
      <c r="C7" s="418"/>
      <c r="D7" s="418"/>
      <c r="E7" s="418"/>
      <c r="F7" s="418"/>
      <c r="G7" s="418"/>
      <c r="H7" s="418"/>
      <c r="I7" s="418"/>
      <c r="J7" s="418"/>
      <c r="K7" s="418"/>
    </row>
    <row r="8" spans="1:12" ht="35.25" customHeight="1" x14ac:dyDescent="0.25">
      <c r="A8" s="419" t="s">
        <v>4</v>
      </c>
      <c r="B8" s="421" t="s">
        <v>5</v>
      </c>
      <c r="C8" s="423" t="s">
        <v>6</v>
      </c>
      <c r="D8" s="421" t="s">
        <v>106</v>
      </c>
      <c r="E8" s="421"/>
      <c r="F8" s="425" t="s">
        <v>7</v>
      </c>
      <c r="G8" s="421" t="s">
        <v>8</v>
      </c>
      <c r="H8" s="421"/>
      <c r="I8" s="421"/>
      <c r="J8" s="421"/>
      <c r="K8" s="427"/>
    </row>
    <row r="9" spans="1:12" ht="84" customHeight="1" thickBot="1" x14ac:dyDescent="0.3">
      <c r="A9" s="420"/>
      <c r="B9" s="422"/>
      <c r="C9" s="424"/>
      <c r="D9" s="92" t="s">
        <v>143</v>
      </c>
      <c r="E9" s="245" t="s">
        <v>140</v>
      </c>
      <c r="F9" s="426"/>
      <c r="G9" s="92" t="s">
        <v>9</v>
      </c>
      <c r="H9" s="92" t="s">
        <v>144</v>
      </c>
      <c r="I9" s="92" t="s">
        <v>10</v>
      </c>
      <c r="J9" s="92" t="s">
        <v>11</v>
      </c>
      <c r="K9" s="93" t="s">
        <v>12</v>
      </c>
    </row>
    <row r="10" spans="1:12" ht="21" customHeight="1" x14ac:dyDescent="0.25">
      <c r="A10" s="306">
        <v>1</v>
      </c>
      <c r="B10" s="346" t="s">
        <v>86</v>
      </c>
      <c r="C10" s="403" t="s">
        <v>13</v>
      </c>
      <c r="D10" s="397">
        <v>3052.7</v>
      </c>
      <c r="E10" s="415">
        <v>2620.34</v>
      </c>
      <c r="F10" s="411">
        <f>E10/D10</f>
        <v>0.85836800209650488</v>
      </c>
      <c r="G10" s="315" t="s">
        <v>14</v>
      </c>
      <c r="H10" s="335"/>
      <c r="I10" s="335"/>
      <c r="J10" s="335"/>
      <c r="K10" s="336"/>
    </row>
    <row r="11" spans="1:12" ht="18" customHeight="1" x14ac:dyDescent="0.25">
      <c r="A11" s="305"/>
      <c r="B11" s="346"/>
      <c r="C11" s="351"/>
      <c r="D11" s="378"/>
      <c r="E11" s="282"/>
      <c r="F11" s="330"/>
      <c r="G11" s="130" t="s">
        <v>147</v>
      </c>
      <c r="H11" s="127">
        <v>1</v>
      </c>
      <c r="I11" s="199">
        <v>0</v>
      </c>
      <c r="J11" s="118">
        <v>0</v>
      </c>
      <c r="K11" s="126"/>
    </row>
    <row r="12" spans="1:12" ht="33.75" customHeight="1" x14ac:dyDescent="0.25">
      <c r="A12" s="305"/>
      <c r="B12" s="346"/>
      <c r="C12" s="351"/>
      <c r="D12" s="378"/>
      <c r="E12" s="282"/>
      <c r="F12" s="330"/>
      <c r="G12" s="130" t="s">
        <v>148</v>
      </c>
      <c r="H12" s="127">
        <v>1</v>
      </c>
      <c r="I12" s="199">
        <v>0</v>
      </c>
      <c r="J12" s="118">
        <v>0</v>
      </c>
      <c r="K12" s="126"/>
      <c r="L12" s="178"/>
    </row>
    <row r="13" spans="1:12" ht="33.75" customHeight="1" x14ac:dyDescent="0.25">
      <c r="A13" s="305"/>
      <c r="B13" s="346"/>
      <c r="C13" s="351"/>
      <c r="D13" s="378"/>
      <c r="E13" s="282"/>
      <c r="F13" s="330"/>
      <c r="G13" s="130" t="s">
        <v>488</v>
      </c>
      <c r="H13" s="127">
        <v>300</v>
      </c>
      <c r="I13" s="199">
        <v>800</v>
      </c>
      <c r="J13" s="193">
        <f>I13/H13</f>
        <v>2.6666666666666665</v>
      </c>
      <c r="K13" s="126"/>
      <c r="L13" s="178"/>
    </row>
    <row r="14" spans="1:12" ht="132" customHeight="1" x14ac:dyDescent="0.25">
      <c r="A14" s="305"/>
      <c r="B14" s="346"/>
      <c r="C14" s="351"/>
      <c r="D14" s="378"/>
      <c r="E14" s="282"/>
      <c r="F14" s="330"/>
      <c r="G14" s="130" t="s">
        <v>145</v>
      </c>
      <c r="H14" s="127">
        <v>500</v>
      </c>
      <c r="I14" s="199">
        <v>72</v>
      </c>
      <c r="J14" s="193">
        <f>I14/H14</f>
        <v>0.14399999999999999</v>
      </c>
      <c r="K14" s="126" t="s">
        <v>540</v>
      </c>
    </row>
    <row r="15" spans="1:12" ht="39" customHeight="1" x14ac:dyDescent="0.25">
      <c r="A15" s="305"/>
      <c r="B15" s="346"/>
      <c r="C15" s="351"/>
      <c r="D15" s="378"/>
      <c r="E15" s="282"/>
      <c r="F15" s="330"/>
      <c r="G15" s="130" t="s">
        <v>146</v>
      </c>
      <c r="H15" s="127">
        <v>1500</v>
      </c>
      <c r="I15" s="199">
        <v>892</v>
      </c>
      <c r="J15" s="193">
        <f>I15/H15</f>
        <v>0.59466666666666668</v>
      </c>
      <c r="K15" s="126" t="s">
        <v>476</v>
      </c>
    </row>
    <row r="16" spans="1:12" ht="48.75" customHeight="1" x14ac:dyDescent="0.25">
      <c r="A16" s="305"/>
      <c r="B16" s="346"/>
      <c r="C16" s="351"/>
      <c r="D16" s="378"/>
      <c r="E16" s="282"/>
      <c r="F16" s="330"/>
      <c r="G16" s="130" t="s">
        <v>489</v>
      </c>
      <c r="H16" s="127">
        <v>106</v>
      </c>
      <c r="I16" s="231">
        <v>94.2</v>
      </c>
      <c r="J16" s="193">
        <f>I16/H16</f>
        <v>0.88867924528301889</v>
      </c>
      <c r="K16" s="126" t="s">
        <v>476</v>
      </c>
    </row>
    <row r="17" spans="1:11" ht="16.5" customHeight="1" x14ac:dyDescent="0.25">
      <c r="A17" s="305"/>
      <c r="B17" s="346"/>
      <c r="C17" s="351"/>
      <c r="D17" s="378"/>
      <c r="E17" s="282"/>
      <c r="F17" s="330"/>
      <c r="G17" s="130" t="s">
        <v>152</v>
      </c>
      <c r="H17" s="127">
        <v>7</v>
      </c>
      <c r="I17" s="199">
        <v>7</v>
      </c>
      <c r="J17" s="118">
        <f t="shared" ref="J17" si="0">I17/H17</f>
        <v>1</v>
      </c>
      <c r="K17" s="126"/>
    </row>
    <row r="18" spans="1:11" ht="35.25" customHeight="1" x14ac:dyDescent="0.25">
      <c r="A18" s="305"/>
      <c r="B18" s="346"/>
      <c r="C18" s="351"/>
      <c r="D18" s="378"/>
      <c r="E18" s="282"/>
      <c r="F18" s="330"/>
      <c r="G18" s="429" t="s">
        <v>149</v>
      </c>
      <c r="H18" s="430"/>
      <c r="I18" s="430"/>
      <c r="J18" s="430"/>
      <c r="K18" s="431"/>
    </row>
    <row r="19" spans="1:11" ht="53.25" customHeight="1" x14ac:dyDescent="0.25">
      <c r="A19" s="305"/>
      <c r="B19" s="346"/>
      <c r="C19" s="351"/>
      <c r="D19" s="378"/>
      <c r="E19" s="282"/>
      <c r="F19" s="330"/>
      <c r="G19" s="126" t="s">
        <v>150</v>
      </c>
      <c r="H19" s="127">
        <v>10</v>
      </c>
      <c r="I19" s="127">
        <v>8</v>
      </c>
      <c r="J19" s="118">
        <f>I19/H19</f>
        <v>0.8</v>
      </c>
      <c r="K19" s="126"/>
    </row>
    <row r="20" spans="1:11" ht="22.5" customHeight="1" x14ac:dyDescent="0.25">
      <c r="A20" s="305"/>
      <c r="B20" s="346"/>
      <c r="C20" s="351"/>
      <c r="D20" s="378"/>
      <c r="E20" s="282"/>
      <c r="F20" s="330"/>
      <c r="G20" s="429" t="s">
        <v>15</v>
      </c>
      <c r="H20" s="430"/>
      <c r="I20" s="430"/>
      <c r="J20" s="430"/>
      <c r="K20" s="431"/>
    </row>
    <row r="21" spans="1:11" ht="51" customHeight="1" x14ac:dyDescent="0.25">
      <c r="A21" s="305"/>
      <c r="B21" s="347"/>
      <c r="C21" s="352"/>
      <c r="D21" s="323"/>
      <c r="E21" s="283"/>
      <c r="F21" s="308"/>
      <c r="G21" s="130" t="s">
        <v>151</v>
      </c>
      <c r="H21" s="127">
        <v>2</v>
      </c>
      <c r="I21" s="127">
        <v>1</v>
      </c>
      <c r="J21" s="118">
        <f>I21/H21</f>
        <v>0.5</v>
      </c>
      <c r="K21" s="126" t="s">
        <v>508</v>
      </c>
    </row>
    <row r="22" spans="1:11" ht="15.75" x14ac:dyDescent="0.25">
      <c r="A22" s="10"/>
      <c r="B22" s="379" t="s">
        <v>16</v>
      </c>
      <c r="C22" s="379"/>
      <c r="D22" s="16">
        <f>D10</f>
        <v>3052.7</v>
      </c>
      <c r="E22" s="246">
        <f>E10</f>
        <v>2620.34</v>
      </c>
      <c r="F22" s="15">
        <f>E22/D22</f>
        <v>0.85836800209650488</v>
      </c>
      <c r="G22" s="49" t="s">
        <v>17</v>
      </c>
      <c r="H22" s="11"/>
      <c r="I22" s="11"/>
      <c r="J22" s="11"/>
      <c r="K22" s="49"/>
    </row>
    <row r="23" spans="1:11" s="89" customFormat="1" ht="36.75" customHeight="1" x14ac:dyDescent="0.25">
      <c r="A23" s="297">
        <v>2</v>
      </c>
      <c r="B23" s="345" t="s">
        <v>91</v>
      </c>
      <c r="C23" s="115" t="s">
        <v>13</v>
      </c>
      <c r="D23" s="192">
        <v>119936.387</v>
      </c>
      <c r="E23" s="281">
        <v>89916.65</v>
      </c>
      <c r="F23" s="307">
        <f>E23/D23</f>
        <v>0.749702840389881</v>
      </c>
      <c r="G23" s="317" t="s">
        <v>18</v>
      </c>
      <c r="H23" s="317"/>
      <c r="I23" s="317"/>
      <c r="J23" s="317"/>
      <c r="K23" s="317"/>
    </row>
    <row r="24" spans="1:11" s="89" customFormat="1" ht="50.25" customHeight="1" x14ac:dyDescent="0.25">
      <c r="A24" s="298"/>
      <c r="B24" s="346"/>
      <c r="C24" s="127" t="s">
        <v>480</v>
      </c>
      <c r="D24" s="192">
        <v>2374.83</v>
      </c>
      <c r="E24" s="283"/>
      <c r="F24" s="308"/>
      <c r="G24" s="112" t="s">
        <v>153</v>
      </c>
      <c r="H24" s="192">
        <v>314505.2</v>
      </c>
      <c r="I24" s="192">
        <v>314505.2</v>
      </c>
      <c r="J24" s="111">
        <f>I24/H24</f>
        <v>1</v>
      </c>
      <c r="K24" s="112"/>
    </row>
    <row r="25" spans="1:11" ht="34.5" customHeight="1" x14ac:dyDescent="0.25">
      <c r="A25" s="298"/>
      <c r="B25" s="317" t="s">
        <v>487</v>
      </c>
      <c r="C25" s="220" t="s">
        <v>21</v>
      </c>
      <c r="D25" s="194">
        <v>18735.301510000001</v>
      </c>
      <c r="E25" s="194">
        <v>13376.41</v>
      </c>
      <c r="F25" s="233">
        <f>E25/D25</f>
        <v>0.71396822692500128</v>
      </c>
      <c r="G25" s="112" t="s">
        <v>154</v>
      </c>
      <c r="H25" s="110">
        <v>705190</v>
      </c>
      <c r="I25" s="110">
        <v>705190</v>
      </c>
      <c r="J25" s="111">
        <f t="shared" ref="J25:J55" si="1">I25/H25</f>
        <v>1</v>
      </c>
      <c r="K25" s="112"/>
    </row>
    <row r="26" spans="1:11" ht="18.75" customHeight="1" x14ac:dyDescent="0.25">
      <c r="A26" s="298"/>
      <c r="B26" s="317"/>
      <c r="C26" s="152"/>
      <c r="D26" s="154"/>
      <c r="E26" s="154"/>
      <c r="F26" s="156"/>
      <c r="G26" s="112" t="s">
        <v>155</v>
      </c>
      <c r="H26" s="199">
        <v>1162464</v>
      </c>
      <c r="I26" s="199">
        <v>1162464</v>
      </c>
      <c r="J26" s="118">
        <f t="shared" ref="J26:J38" si="2">I26/H26</f>
        <v>1</v>
      </c>
      <c r="K26" s="112"/>
    </row>
    <row r="27" spans="1:11" ht="35.25" customHeight="1" x14ac:dyDescent="0.25">
      <c r="A27" s="298"/>
      <c r="B27" s="317"/>
      <c r="C27" s="152"/>
      <c r="D27" s="154"/>
      <c r="E27" s="154"/>
      <c r="F27" s="156"/>
      <c r="G27" s="112" t="s">
        <v>156</v>
      </c>
      <c r="H27" s="110">
        <v>400</v>
      </c>
      <c r="I27" s="110">
        <v>385</v>
      </c>
      <c r="J27" s="113">
        <f t="shared" si="2"/>
        <v>0.96250000000000002</v>
      </c>
      <c r="K27" s="112" t="s">
        <v>546</v>
      </c>
    </row>
    <row r="28" spans="1:11" ht="19.5" customHeight="1" x14ac:dyDescent="0.25">
      <c r="A28" s="298"/>
      <c r="B28" s="317"/>
      <c r="C28" s="152"/>
      <c r="D28" s="154"/>
      <c r="E28" s="154"/>
      <c r="F28" s="156"/>
      <c r="G28" s="112" t="s">
        <v>157</v>
      </c>
      <c r="H28" s="110">
        <v>5000</v>
      </c>
      <c r="I28" s="110">
        <v>5000</v>
      </c>
      <c r="J28" s="111">
        <f t="shared" si="2"/>
        <v>1</v>
      </c>
      <c r="K28" s="112"/>
    </row>
    <row r="29" spans="1:11" ht="18" customHeight="1" x14ac:dyDescent="0.25">
      <c r="A29" s="298"/>
      <c r="B29" s="317"/>
      <c r="C29" s="152"/>
      <c r="D29" s="154"/>
      <c r="E29" s="154"/>
      <c r="F29" s="156"/>
      <c r="G29" s="232" t="s">
        <v>158</v>
      </c>
      <c r="H29" s="110">
        <v>60</v>
      </c>
      <c r="I29" s="110">
        <v>79</v>
      </c>
      <c r="J29" s="113">
        <f t="shared" si="2"/>
        <v>1.3166666666666667</v>
      </c>
      <c r="K29" s="112"/>
    </row>
    <row r="30" spans="1:11" ht="33.75" customHeight="1" x14ac:dyDescent="0.25">
      <c r="A30" s="298"/>
      <c r="B30" s="317"/>
      <c r="C30" s="152"/>
      <c r="D30" s="154"/>
      <c r="E30" s="154"/>
      <c r="F30" s="156"/>
      <c r="G30" s="112" t="s">
        <v>159</v>
      </c>
      <c r="H30" s="108">
        <v>70</v>
      </c>
      <c r="I30" s="110">
        <v>54</v>
      </c>
      <c r="J30" s="113">
        <f>I30/H30</f>
        <v>0.77142857142857146</v>
      </c>
      <c r="K30" s="112" t="s">
        <v>546</v>
      </c>
    </row>
    <row r="31" spans="1:11" ht="49.5" customHeight="1" x14ac:dyDescent="0.25">
      <c r="A31" s="298"/>
      <c r="B31" s="317"/>
      <c r="C31" s="152"/>
      <c r="D31" s="154"/>
      <c r="E31" s="154"/>
      <c r="F31" s="156"/>
      <c r="G31" s="112" t="s">
        <v>160</v>
      </c>
      <c r="H31" s="110">
        <v>7</v>
      </c>
      <c r="I31" s="110">
        <v>7</v>
      </c>
      <c r="J31" s="111">
        <f>I31/H31</f>
        <v>1</v>
      </c>
      <c r="K31" s="112"/>
    </row>
    <row r="32" spans="1:11" ht="50.25" customHeight="1" x14ac:dyDescent="0.25">
      <c r="A32" s="298"/>
      <c r="B32" s="317"/>
      <c r="C32" s="152"/>
      <c r="D32" s="154"/>
      <c r="E32" s="154"/>
      <c r="F32" s="156"/>
      <c r="G32" s="112" t="s">
        <v>490</v>
      </c>
      <c r="H32" s="110">
        <v>1</v>
      </c>
      <c r="I32" s="110">
        <v>1</v>
      </c>
      <c r="J32" s="111">
        <f t="shared" ref="J32:J35" si="3">I32/H32</f>
        <v>1</v>
      </c>
      <c r="K32" s="112"/>
    </row>
    <row r="33" spans="1:11" ht="18.75" customHeight="1" x14ac:dyDescent="0.25">
      <c r="A33" s="298"/>
      <c r="B33" s="317"/>
      <c r="C33" s="152"/>
      <c r="D33" s="154"/>
      <c r="E33" s="154"/>
      <c r="F33" s="156"/>
      <c r="G33" s="232" t="s">
        <v>161</v>
      </c>
      <c r="H33" s="110">
        <v>2</v>
      </c>
      <c r="I33" s="110">
        <v>2</v>
      </c>
      <c r="J33" s="111">
        <f t="shared" si="3"/>
        <v>1</v>
      </c>
      <c r="K33" s="112"/>
    </row>
    <row r="34" spans="1:11" ht="34.5" customHeight="1" x14ac:dyDescent="0.25">
      <c r="A34" s="298"/>
      <c r="B34" s="317"/>
      <c r="C34" s="152"/>
      <c r="D34" s="154"/>
      <c r="E34" s="154"/>
      <c r="F34" s="156"/>
      <c r="G34" s="112" t="s">
        <v>162</v>
      </c>
      <c r="H34" s="110">
        <v>1</v>
      </c>
      <c r="I34" s="110">
        <v>0</v>
      </c>
      <c r="J34" s="111">
        <f t="shared" si="3"/>
        <v>0</v>
      </c>
      <c r="K34" s="112" t="s">
        <v>546</v>
      </c>
    </row>
    <row r="35" spans="1:11" ht="37.5" customHeight="1" x14ac:dyDescent="0.25">
      <c r="A35" s="298"/>
      <c r="B35" s="317"/>
      <c r="C35" s="152"/>
      <c r="D35" s="154"/>
      <c r="E35" s="154"/>
      <c r="F35" s="156"/>
      <c r="G35" s="112" t="s">
        <v>491</v>
      </c>
      <c r="H35" s="110">
        <v>25</v>
      </c>
      <c r="I35" s="110">
        <v>25</v>
      </c>
      <c r="J35" s="111">
        <f t="shared" si="3"/>
        <v>1</v>
      </c>
      <c r="K35" s="112"/>
    </row>
    <row r="36" spans="1:11" ht="47.25" x14ac:dyDescent="0.25">
      <c r="A36" s="298"/>
      <c r="B36" s="317"/>
      <c r="C36" s="152"/>
      <c r="D36" s="154"/>
      <c r="E36" s="154"/>
      <c r="F36" s="156"/>
      <c r="G36" s="126" t="s">
        <v>163</v>
      </c>
      <c r="H36" s="231">
        <v>18.399999999999999</v>
      </c>
      <c r="I36" s="231">
        <v>18.399999999999999</v>
      </c>
      <c r="J36" s="118">
        <f>I36/H36</f>
        <v>1</v>
      </c>
      <c r="K36" s="126"/>
    </row>
    <row r="37" spans="1:11" ht="47.25" x14ac:dyDescent="0.25">
      <c r="A37" s="298"/>
      <c r="B37" s="317"/>
      <c r="C37" s="152"/>
      <c r="D37" s="154"/>
      <c r="E37" s="154"/>
      <c r="F37" s="156"/>
      <c r="G37" s="112" t="s">
        <v>543</v>
      </c>
      <c r="H37" s="110">
        <v>4</v>
      </c>
      <c r="I37" s="110">
        <v>0</v>
      </c>
      <c r="J37" s="111">
        <f t="shared" si="2"/>
        <v>0</v>
      </c>
      <c r="K37" s="112" t="s">
        <v>546</v>
      </c>
    </row>
    <row r="38" spans="1:11" ht="50.25" customHeight="1" x14ac:dyDescent="0.25">
      <c r="A38" s="298"/>
      <c r="B38" s="317"/>
      <c r="C38" s="152"/>
      <c r="D38" s="154"/>
      <c r="E38" s="154"/>
      <c r="F38" s="156"/>
      <c r="G38" s="112" t="s">
        <v>184</v>
      </c>
      <c r="H38" s="110">
        <v>1</v>
      </c>
      <c r="I38" s="110">
        <v>1</v>
      </c>
      <c r="J38" s="111">
        <f t="shared" si="2"/>
        <v>1</v>
      </c>
      <c r="K38" s="112"/>
    </row>
    <row r="39" spans="1:11" ht="16.5" customHeight="1" x14ac:dyDescent="0.25">
      <c r="A39" s="298"/>
      <c r="B39" s="317"/>
      <c r="C39" s="152"/>
      <c r="D39" s="154"/>
      <c r="E39" s="154"/>
      <c r="F39" s="156"/>
      <c r="G39" s="301" t="s">
        <v>165</v>
      </c>
      <c r="H39" s="302"/>
      <c r="I39" s="302"/>
      <c r="J39" s="302"/>
      <c r="K39" s="303"/>
    </row>
    <row r="40" spans="1:11" ht="38.25" customHeight="1" x14ac:dyDescent="0.25">
      <c r="A40" s="298"/>
      <c r="B40" s="317"/>
      <c r="C40" s="152"/>
      <c r="D40" s="154"/>
      <c r="E40" s="154"/>
      <c r="F40" s="156"/>
      <c r="G40" s="112" t="s">
        <v>141</v>
      </c>
      <c r="H40" s="110">
        <v>2</v>
      </c>
      <c r="I40" s="201">
        <v>2</v>
      </c>
      <c r="J40" s="111">
        <f>I40/H40</f>
        <v>1</v>
      </c>
      <c r="K40" s="116"/>
    </row>
    <row r="41" spans="1:11" ht="81.75" customHeight="1" x14ac:dyDescent="0.25">
      <c r="A41" s="298"/>
      <c r="B41" s="317"/>
      <c r="C41" s="152"/>
      <c r="D41" s="154"/>
      <c r="E41" s="154"/>
      <c r="F41" s="156"/>
      <c r="G41" s="112" t="s">
        <v>164</v>
      </c>
      <c r="H41" s="110">
        <v>100</v>
      </c>
      <c r="I41" s="201">
        <v>0</v>
      </c>
      <c r="J41" s="111">
        <f>I41/H41</f>
        <v>0</v>
      </c>
      <c r="K41" s="112" t="s">
        <v>546</v>
      </c>
    </row>
    <row r="42" spans="1:11" ht="32.25" customHeight="1" x14ac:dyDescent="0.25">
      <c r="A42" s="298"/>
      <c r="B42" s="317"/>
      <c r="C42" s="152"/>
      <c r="D42" s="154"/>
      <c r="E42" s="154"/>
      <c r="F42" s="156"/>
      <c r="G42" s="317" t="s">
        <v>20</v>
      </c>
      <c r="H42" s="317"/>
      <c r="I42" s="317"/>
      <c r="J42" s="317"/>
      <c r="K42" s="317"/>
    </row>
    <row r="43" spans="1:11" ht="32.25" customHeight="1" x14ac:dyDescent="0.25">
      <c r="A43" s="298"/>
      <c r="B43" s="317"/>
      <c r="C43" s="152"/>
      <c r="D43" s="154"/>
      <c r="E43" s="154"/>
      <c r="F43" s="156"/>
      <c r="G43" s="112" t="s">
        <v>166</v>
      </c>
      <c r="H43" s="110">
        <v>4400</v>
      </c>
      <c r="I43" s="110">
        <v>4400</v>
      </c>
      <c r="J43" s="111">
        <f>I43/H43</f>
        <v>1</v>
      </c>
      <c r="K43" s="112"/>
    </row>
    <row r="44" spans="1:11" ht="32.25" customHeight="1" x14ac:dyDescent="0.25">
      <c r="A44" s="298"/>
      <c r="B44" s="317"/>
      <c r="C44" s="152"/>
      <c r="D44" s="154"/>
      <c r="E44" s="154"/>
      <c r="F44" s="156"/>
      <c r="G44" s="112" t="s">
        <v>167</v>
      </c>
      <c r="H44" s="110">
        <v>6221</v>
      </c>
      <c r="I44" s="230">
        <v>6221</v>
      </c>
      <c r="J44" s="111">
        <f>I44/H44</f>
        <v>1</v>
      </c>
      <c r="K44" s="112"/>
    </row>
    <row r="45" spans="1:11" ht="33.75" customHeight="1" x14ac:dyDescent="0.25">
      <c r="A45" s="298"/>
      <c r="B45" s="317"/>
      <c r="C45" s="152"/>
      <c r="D45" s="154"/>
      <c r="E45" s="154"/>
      <c r="F45" s="156"/>
      <c r="G45" s="112" t="s">
        <v>168</v>
      </c>
      <c r="H45" s="230">
        <v>100000</v>
      </c>
      <c r="I45" s="230">
        <v>100000</v>
      </c>
      <c r="J45" s="111">
        <f>I45/H45</f>
        <v>1</v>
      </c>
      <c r="K45" s="112"/>
    </row>
    <row r="46" spans="1:11" ht="32.25" customHeight="1" x14ac:dyDescent="0.25">
      <c r="A46" s="298"/>
      <c r="B46" s="317"/>
      <c r="C46" s="152"/>
      <c r="D46" s="154"/>
      <c r="E46" s="154"/>
      <c r="F46" s="156"/>
      <c r="G46" s="317" t="s">
        <v>169</v>
      </c>
      <c r="H46" s="317"/>
      <c r="I46" s="317"/>
      <c r="J46" s="317"/>
      <c r="K46" s="317"/>
    </row>
    <row r="47" spans="1:11" ht="31.5" x14ac:dyDescent="0.25">
      <c r="A47" s="298"/>
      <c r="B47" s="317"/>
      <c r="C47" s="152"/>
      <c r="D47" s="154"/>
      <c r="E47" s="154"/>
      <c r="F47" s="156"/>
      <c r="G47" s="112" t="s">
        <v>171</v>
      </c>
      <c r="H47" s="110">
        <v>393112</v>
      </c>
      <c r="I47" s="110">
        <v>393112</v>
      </c>
      <c r="J47" s="111">
        <f t="shared" si="1"/>
        <v>1</v>
      </c>
      <c r="K47" s="112"/>
    </row>
    <row r="48" spans="1:11" ht="31.5" x14ac:dyDescent="0.25">
      <c r="A48" s="298"/>
      <c r="B48" s="317"/>
      <c r="C48" s="152"/>
      <c r="D48" s="154"/>
      <c r="E48" s="154"/>
      <c r="F48" s="156"/>
      <c r="G48" s="112" t="s">
        <v>170</v>
      </c>
      <c r="H48" s="108">
        <v>100</v>
      </c>
      <c r="I48" s="120">
        <v>100</v>
      </c>
      <c r="J48" s="111">
        <f t="shared" si="1"/>
        <v>1</v>
      </c>
      <c r="K48" s="112"/>
    </row>
    <row r="49" spans="1:11" ht="31.5" x14ac:dyDescent="0.25">
      <c r="A49" s="298"/>
      <c r="B49" s="317"/>
      <c r="C49" s="152"/>
      <c r="D49" s="154"/>
      <c r="E49" s="154"/>
      <c r="F49" s="156"/>
      <c r="G49" s="112" t="s">
        <v>172</v>
      </c>
      <c r="H49" s="108">
        <v>100</v>
      </c>
      <c r="I49" s="120">
        <v>100</v>
      </c>
      <c r="J49" s="111">
        <f t="shared" si="1"/>
        <v>1</v>
      </c>
      <c r="K49" s="112"/>
    </row>
    <row r="50" spans="1:11" ht="31.5" x14ac:dyDescent="0.25">
      <c r="A50" s="298"/>
      <c r="B50" s="317"/>
      <c r="C50" s="152"/>
      <c r="D50" s="154"/>
      <c r="E50" s="154"/>
      <c r="F50" s="156"/>
      <c r="G50" s="112" t="s">
        <v>173</v>
      </c>
      <c r="H50" s="108">
        <v>100</v>
      </c>
      <c r="I50" s="120">
        <v>100</v>
      </c>
      <c r="J50" s="111">
        <f t="shared" si="1"/>
        <v>1</v>
      </c>
      <c r="K50" s="112"/>
    </row>
    <row r="51" spans="1:11" ht="34.5" customHeight="1" x14ac:dyDescent="0.25">
      <c r="A51" s="298"/>
      <c r="B51" s="317"/>
      <c r="C51" s="152"/>
      <c r="D51" s="154"/>
      <c r="E51" s="154"/>
      <c r="F51" s="156"/>
      <c r="G51" s="112" t="s">
        <v>174</v>
      </c>
      <c r="H51" s="108">
        <v>100</v>
      </c>
      <c r="I51" s="120">
        <v>100</v>
      </c>
      <c r="J51" s="111">
        <f t="shared" si="1"/>
        <v>1</v>
      </c>
      <c r="K51" s="112"/>
    </row>
    <row r="52" spans="1:11" ht="47.25" x14ac:dyDescent="0.25">
      <c r="A52" s="298"/>
      <c r="B52" s="317"/>
      <c r="C52" s="152"/>
      <c r="D52" s="154"/>
      <c r="E52" s="154"/>
      <c r="F52" s="156"/>
      <c r="G52" s="112" t="s">
        <v>175</v>
      </c>
      <c r="H52" s="108">
        <v>100</v>
      </c>
      <c r="I52" s="120">
        <v>100</v>
      </c>
      <c r="J52" s="111">
        <f t="shared" si="1"/>
        <v>1</v>
      </c>
      <c r="K52" s="112"/>
    </row>
    <row r="53" spans="1:11" ht="47.25" x14ac:dyDescent="0.25">
      <c r="A53" s="298"/>
      <c r="B53" s="317"/>
      <c r="C53" s="152"/>
      <c r="D53" s="154"/>
      <c r="E53" s="154"/>
      <c r="F53" s="156"/>
      <c r="G53" s="112" t="s">
        <v>176</v>
      </c>
      <c r="H53" s="108">
        <v>100</v>
      </c>
      <c r="I53" s="120">
        <v>100</v>
      </c>
      <c r="J53" s="111">
        <f t="shared" si="1"/>
        <v>1</v>
      </c>
      <c r="K53" s="112"/>
    </row>
    <row r="54" spans="1:11" ht="35.25" customHeight="1" x14ac:dyDescent="0.25">
      <c r="A54" s="298"/>
      <c r="B54" s="317"/>
      <c r="C54" s="152"/>
      <c r="D54" s="154"/>
      <c r="E54" s="154"/>
      <c r="F54" s="156"/>
      <c r="G54" s="112" t="s">
        <v>468</v>
      </c>
      <c r="H54" s="110">
        <v>1380</v>
      </c>
      <c r="I54" s="120">
        <v>1380</v>
      </c>
      <c r="J54" s="111">
        <f t="shared" si="1"/>
        <v>1</v>
      </c>
      <c r="K54" s="112"/>
    </row>
    <row r="55" spans="1:11" ht="36" customHeight="1" x14ac:dyDescent="0.25">
      <c r="A55" s="298"/>
      <c r="B55" s="317"/>
      <c r="C55" s="152"/>
      <c r="D55" s="154"/>
      <c r="E55" s="154"/>
      <c r="F55" s="156"/>
      <c r="G55" s="112" t="s">
        <v>177</v>
      </c>
      <c r="H55" s="110">
        <v>1</v>
      </c>
      <c r="I55" s="120">
        <v>0</v>
      </c>
      <c r="J55" s="111">
        <f t="shared" si="1"/>
        <v>0</v>
      </c>
      <c r="K55" s="112" t="s">
        <v>546</v>
      </c>
    </row>
    <row r="56" spans="1:11" ht="31.5" customHeight="1" x14ac:dyDescent="0.25">
      <c r="A56" s="298"/>
      <c r="B56" s="317"/>
      <c r="C56" s="152"/>
      <c r="D56" s="154"/>
      <c r="E56" s="154"/>
      <c r="F56" s="156"/>
      <c r="G56" s="317" t="s">
        <v>178</v>
      </c>
      <c r="H56" s="317"/>
      <c r="I56" s="317"/>
      <c r="J56" s="317"/>
      <c r="K56" s="317"/>
    </row>
    <row r="57" spans="1:11" ht="48" customHeight="1" x14ac:dyDescent="0.25">
      <c r="A57" s="298"/>
      <c r="B57" s="317"/>
      <c r="C57" s="152"/>
      <c r="D57" s="154"/>
      <c r="E57" s="154"/>
      <c r="F57" s="156"/>
      <c r="G57" s="112" t="s">
        <v>179</v>
      </c>
      <c r="H57" s="110">
        <v>50</v>
      </c>
      <c r="I57" s="108">
        <v>48</v>
      </c>
      <c r="J57" s="111">
        <f>I57/H57</f>
        <v>0.96</v>
      </c>
      <c r="K57" s="112" t="s">
        <v>546</v>
      </c>
    </row>
    <row r="58" spans="1:11" ht="49.5" customHeight="1" x14ac:dyDescent="0.25">
      <c r="A58" s="298"/>
      <c r="B58" s="317"/>
      <c r="C58" s="152"/>
      <c r="D58" s="154"/>
      <c r="E58" s="154"/>
      <c r="F58" s="156"/>
      <c r="G58" s="112" t="s">
        <v>180</v>
      </c>
      <c r="H58" s="108">
        <v>90</v>
      </c>
      <c r="I58" s="108">
        <v>65</v>
      </c>
      <c r="J58" s="111">
        <f>I58/H58</f>
        <v>0.72222222222222221</v>
      </c>
      <c r="K58" s="112" t="s">
        <v>546</v>
      </c>
    </row>
    <row r="59" spans="1:11" ht="36" customHeight="1" x14ac:dyDescent="0.25">
      <c r="A59" s="298"/>
      <c r="B59" s="317"/>
      <c r="C59" s="152"/>
      <c r="D59" s="154"/>
      <c r="E59" s="154"/>
      <c r="F59" s="156"/>
      <c r="G59" s="112" t="s">
        <v>469</v>
      </c>
      <c r="H59" s="110">
        <v>1459</v>
      </c>
      <c r="I59" s="121">
        <v>974.82</v>
      </c>
      <c r="J59" s="113">
        <f>I59/H59</f>
        <v>0.66814256339958877</v>
      </c>
      <c r="K59" s="112" t="s">
        <v>546</v>
      </c>
    </row>
    <row r="60" spans="1:11" ht="20.25" customHeight="1" x14ac:dyDescent="0.25">
      <c r="A60" s="107"/>
      <c r="B60" s="317"/>
      <c r="C60" s="152"/>
      <c r="D60" s="154"/>
      <c r="E60" s="154"/>
      <c r="F60" s="156"/>
      <c r="G60" s="301" t="s">
        <v>181</v>
      </c>
      <c r="H60" s="302"/>
      <c r="I60" s="302"/>
      <c r="J60" s="302"/>
      <c r="K60" s="303"/>
    </row>
    <row r="61" spans="1:11" ht="35.25" customHeight="1" x14ac:dyDescent="0.25">
      <c r="A61" s="107"/>
      <c r="B61" s="317"/>
      <c r="C61" s="153"/>
      <c r="D61" s="155"/>
      <c r="E61" s="155"/>
      <c r="F61" s="157"/>
      <c r="G61" s="122" t="s">
        <v>182</v>
      </c>
      <c r="H61" s="123">
        <v>2</v>
      </c>
      <c r="I61" s="123">
        <v>0</v>
      </c>
      <c r="J61" s="124">
        <f>I61/H61</f>
        <v>0</v>
      </c>
      <c r="K61" s="112" t="s">
        <v>546</v>
      </c>
    </row>
    <row r="62" spans="1:11" ht="15.75" customHeight="1" x14ac:dyDescent="0.25">
      <c r="A62" s="89"/>
      <c r="B62" s="432" t="s">
        <v>52</v>
      </c>
      <c r="C62" s="433"/>
      <c r="D62" s="17">
        <f>D23+D25</f>
        <v>138671.68851000001</v>
      </c>
      <c r="E62" s="247">
        <f>E23+E25</f>
        <v>103293.06</v>
      </c>
      <c r="F62" s="95">
        <f>E62/D62</f>
        <v>0.74487489919437477</v>
      </c>
      <c r="G62" s="408"/>
      <c r="H62" s="409"/>
      <c r="I62" s="409"/>
      <c r="J62" s="409"/>
      <c r="K62" s="410"/>
    </row>
    <row r="63" spans="1:11" ht="51" customHeight="1" x14ac:dyDescent="0.25">
      <c r="A63" s="107"/>
      <c r="B63" s="345" t="s">
        <v>356</v>
      </c>
      <c r="C63" s="350" t="s">
        <v>13</v>
      </c>
      <c r="D63" s="281">
        <v>10000</v>
      </c>
      <c r="E63" s="281">
        <v>10000</v>
      </c>
      <c r="F63" s="287">
        <f>E63/D63</f>
        <v>1</v>
      </c>
      <c r="G63" s="315" t="s">
        <v>482</v>
      </c>
      <c r="H63" s="335"/>
      <c r="I63" s="335"/>
      <c r="J63" s="335"/>
      <c r="K63" s="336"/>
    </row>
    <row r="64" spans="1:11" ht="37.5" customHeight="1" x14ac:dyDescent="0.25">
      <c r="A64" s="107"/>
      <c r="B64" s="346"/>
      <c r="C64" s="351"/>
      <c r="D64" s="282"/>
      <c r="E64" s="282"/>
      <c r="F64" s="288"/>
      <c r="G64" s="112" t="s">
        <v>183</v>
      </c>
      <c r="H64" s="108">
        <v>20</v>
      </c>
      <c r="I64" s="108">
        <v>20</v>
      </c>
      <c r="J64" s="203">
        <f>I64/H64</f>
        <v>1</v>
      </c>
      <c r="K64" s="112"/>
    </row>
    <row r="65" spans="1:11" ht="15" customHeight="1" x14ac:dyDescent="0.25">
      <c r="A65" s="89"/>
      <c r="B65" s="432" t="s">
        <v>355</v>
      </c>
      <c r="C65" s="433"/>
      <c r="D65" s="17">
        <f>D63</f>
        <v>10000</v>
      </c>
      <c r="E65" s="247">
        <f>E63</f>
        <v>10000</v>
      </c>
      <c r="F65" s="79">
        <f>E65/D65</f>
        <v>1</v>
      </c>
      <c r="G65" s="94"/>
      <c r="H65" s="78"/>
      <c r="I65" s="78"/>
      <c r="J65" s="78"/>
      <c r="K65" s="19"/>
    </row>
    <row r="66" spans="1:11" ht="15.75" x14ac:dyDescent="0.25">
      <c r="A66" s="383" t="s">
        <v>16</v>
      </c>
      <c r="B66" s="434"/>
      <c r="C66" s="384"/>
      <c r="D66" s="16">
        <f>D62+D65</f>
        <v>148671.68851000001</v>
      </c>
      <c r="E66" s="97">
        <f>E62+E65</f>
        <v>113293.06</v>
      </c>
      <c r="F66" s="15">
        <f>E66/D66</f>
        <v>0.76203520075296405</v>
      </c>
      <c r="G66" s="49"/>
      <c r="H66" s="24"/>
      <c r="I66" s="11"/>
      <c r="J66" s="11"/>
      <c r="K66" s="49"/>
    </row>
    <row r="67" spans="1:11" ht="16.5" customHeight="1" x14ac:dyDescent="0.25">
      <c r="A67" s="297">
        <v>3</v>
      </c>
      <c r="B67" s="345" t="s">
        <v>520</v>
      </c>
      <c r="C67" s="404" t="s">
        <v>13</v>
      </c>
      <c r="D67" s="318">
        <v>96971.426909999995</v>
      </c>
      <c r="E67" s="281">
        <v>67522.315870000006</v>
      </c>
      <c r="F67" s="307">
        <f>E67/D67</f>
        <v>0.69631146020639711</v>
      </c>
      <c r="G67" s="301" t="s">
        <v>107</v>
      </c>
      <c r="H67" s="302"/>
      <c r="I67" s="302"/>
      <c r="J67" s="302"/>
      <c r="K67" s="303"/>
    </row>
    <row r="68" spans="1:11" ht="69" customHeight="1" x14ac:dyDescent="0.25">
      <c r="A68" s="298"/>
      <c r="B68" s="346"/>
      <c r="C68" s="405"/>
      <c r="D68" s="318"/>
      <c r="E68" s="283"/>
      <c r="F68" s="308"/>
      <c r="G68" s="109" t="s">
        <v>185</v>
      </c>
      <c r="H68" s="120">
        <v>5</v>
      </c>
      <c r="I68" s="120">
        <v>2</v>
      </c>
      <c r="J68" s="118">
        <f>H68/I68</f>
        <v>2.5</v>
      </c>
      <c r="K68" s="186" t="s">
        <v>541</v>
      </c>
    </row>
    <row r="69" spans="1:11" ht="35.25" customHeight="1" x14ac:dyDescent="0.25">
      <c r="A69" s="298"/>
      <c r="B69" s="346"/>
      <c r="C69" s="350" t="s">
        <v>21</v>
      </c>
      <c r="D69" s="322">
        <v>73260</v>
      </c>
      <c r="E69" s="281">
        <v>68397.570000000007</v>
      </c>
      <c r="F69" s="307">
        <f>E69/D69</f>
        <v>0.93362776412776427</v>
      </c>
      <c r="G69" s="109" t="s">
        <v>419</v>
      </c>
      <c r="H69" s="125" t="s">
        <v>186</v>
      </c>
      <c r="I69" s="108">
        <v>2.581</v>
      </c>
      <c r="J69" s="111">
        <f t="shared" ref="J69:J72" si="4">I69/H69</f>
        <v>1</v>
      </c>
      <c r="K69" s="112"/>
    </row>
    <row r="70" spans="1:11" ht="36.75" customHeight="1" x14ac:dyDescent="0.25">
      <c r="A70" s="298"/>
      <c r="B70" s="346"/>
      <c r="C70" s="351"/>
      <c r="D70" s="378"/>
      <c r="E70" s="282"/>
      <c r="F70" s="330"/>
      <c r="G70" s="122" t="s">
        <v>187</v>
      </c>
      <c r="H70" s="125" t="s">
        <v>509</v>
      </c>
      <c r="I70" s="108">
        <v>2636</v>
      </c>
      <c r="J70" s="111">
        <f t="shared" si="4"/>
        <v>1</v>
      </c>
      <c r="K70" s="112"/>
    </row>
    <row r="71" spans="1:11" ht="31.5" x14ac:dyDescent="0.25">
      <c r="A71" s="298"/>
      <c r="B71" s="346"/>
      <c r="C71" s="351"/>
      <c r="D71" s="378"/>
      <c r="E71" s="282"/>
      <c r="F71" s="330"/>
      <c r="G71" s="126" t="s">
        <v>190</v>
      </c>
      <c r="H71" s="115" t="s">
        <v>510</v>
      </c>
      <c r="I71" s="127">
        <v>7200</v>
      </c>
      <c r="J71" s="118">
        <f t="shared" si="4"/>
        <v>1</v>
      </c>
      <c r="K71" s="112"/>
    </row>
    <row r="72" spans="1:11" ht="47.25" x14ac:dyDescent="0.25">
      <c r="A72" s="298"/>
      <c r="B72" s="346"/>
      <c r="C72" s="351"/>
      <c r="D72" s="378"/>
      <c r="E72" s="282"/>
      <c r="F72" s="330"/>
      <c r="G72" s="112" t="s">
        <v>191</v>
      </c>
      <c r="H72" s="125" t="s">
        <v>188</v>
      </c>
      <c r="I72" s="108">
        <v>203.04599999999999</v>
      </c>
      <c r="J72" s="111">
        <f t="shared" si="4"/>
        <v>1</v>
      </c>
      <c r="K72" s="112"/>
    </row>
    <row r="73" spans="1:11" ht="47.25" x14ac:dyDescent="0.25">
      <c r="A73" s="298"/>
      <c r="B73" s="346"/>
      <c r="C73" s="351"/>
      <c r="D73" s="378"/>
      <c r="E73" s="282"/>
      <c r="F73" s="330"/>
      <c r="G73" s="126" t="s">
        <v>504</v>
      </c>
      <c r="H73" s="125" t="s">
        <v>189</v>
      </c>
      <c r="I73" s="108">
        <v>85.5</v>
      </c>
      <c r="J73" s="111">
        <f>I73/H73</f>
        <v>1</v>
      </c>
      <c r="K73" s="112"/>
    </row>
    <row r="74" spans="1:11" ht="21.75" customHeight="1" x14ac:dyDescent="0.25">
      <c r="A74" s="306"/>
      <c r="B74" s="347"/>
      <c r="C74" s="352"/>
      <c r="D74" s="323"/>
      <c r="E74" s="283"/>
      <c r="F74" s="308"/>
      <c r="G74" s="126" t="s">
        <v>519</v>
      </c>
      <c r="H74" s="115" t="s">
        <v>37</v>
      </c>
      <c r="I74" s="127">
        <v>36</v>
      </c>
      <c r="J74" s="271">
        <f>H74/I74</f>
        <v>0.83333333333333337</v>
      </c>
      <c r="K74" s="236"/>
    </row>
    <row r="75" spans="1:11" ht="15.75" x14ac:dyDescent="0.25">
      <c r="A75" s="10"/>
      <c r="B75" s="379" t="s">
        <v>16</v>
      </c>
      <c r="C75" s="379"/>
      <c r="D75" s="16">
        <f>D67+D69</f>
        <v>170231.42690999998</v>
      </c>
      <c r="E75" s="97">
        <f>E67+E69</f>
        <v>135919.88587</v>
      </c>
      <c r="F75" s="15">
        <f>E75/D75</f>
        <v>0.79844179384021596</v>
      </c>
      <c r="G75" s="49"/>
      <c r="H75" s="11"/>
      <c r="I75" s="11"/>
      <c r="J75" s="53"/>
      <c r="K75" s="49"/>
    </row>
    <row r="76" spans="1:11" ht="19.5" customHeight="1" x14ac:dyDescent="0.25">
      <c r="A76" s="297">
        <v>4</v>
      </c>
      <c r="B76" s="345" t="s">
        <v>192</v>
      </c>
      <c r="C76" s="125" t="s">
        <v>13</v>
      </c>
      <c r="D76" s="121">
        <v>92676.624800000005</v>
      </c>
      <c r="E76" s="281">
        <v>61842.92</v>
      </c>
      <c r="F76" s="307">
        <f>E76/D76</f>
        <v>0.66729793120389935</v>
      </c>
      <c r="G76" s="301" t="s">
        <v>109</v>
      </c>
      <c r="H76" s="302"/>
      <c r="I76" s="302"/>
      <c r="J76" s="302"/>
      <c r="K76" s="303"/>
    </row>
    <row r="77" spans="1:11" ht="69.75" customHeight="1" x14ac:dyDescent="0.25">
      <c r="A77" s="298"/>
      <c r="B77" s="346"/>
      <c r="C77" s="127" t="s">
        <v>480</v>
      </c>
      <c r="D77" s="149">
        <v>2287.4899999999998</v>
      </c>
      <c r="E77" s="283"/>
      <c r="F77" s="308"/>
      <c r="G77" s="112" t="s">
        <v>193</v>
      </c>
      <c r="H77" s="108">
        <v>100</v>
      </c>
      <c r="I77" s="108">
        <v>60.4</v>
      </c>
      <c r="J77" s="111">
        <f>H77/I77</f>
        <v>1.6556291390728477</v>
      </c>
      <c r="K77" s="112" t="s">
        <v>104</v>
      </c>
    </row>
    <row r="78" spans="1:11" ht="34.5" customHeight="1" x14ac:dyDescent="0.25">
      <c r="A78" s="298"/>
      <c r="B78" s="346"/>
      <c r="C78" s="350" t="s">
        <v>21</v>
      </c>
      <c r="D78" s="322">
        <v>4690.38</v>
      </c>
      <c r="E78" s="281">
        <v>0</v>
      </c>
      <c r="F78" s="287">
        <f>E78/D78</f>
        <v>0</v>
      </c>
      <c r="G78" s="112" t="s">
        <v>194</v>
      </c>
      <c r="H78" s="108">
        <v>1</v>
      </c>
      <c r="I78" s="108">
        <v>1</v>
      </c>
      <c r="J78" s="111">
        <f>H78/I78</f>
        <v>1</v>
      </c>
      <c r="K78" s="112"/>
    </row>
    <row r="79" spans="1:11" ht="21.75" customHeight="1" x14ac:dyDescent="0.25">
      <c r="A79" s="298"/>
      <c r="B79" s="346"/>
      <c r="C79" s="351"/>
      <c r="D79" s="378"/>
      <c r="E79" s="282"/>
      <c r="F79" s="288"/>
      <c r="G79" s="301" t="s">
        <v>110</v>
      </c>
      <c r="H79" s="302"/>
      <c r="I79" s="302"/>
      <c r="J79" s="302"/>
      <c r="K79" s="303"/>
    </row>
    <row r="80" spans="1:11" ht="71.25" customHeight="1" x14ac:dyDescent="0.25">
      <c r="A80" s="298"/>
      <c r="B80" s="346"/>
      <c r="C80" s="351"/>
      <c r="D80" s="378"/>
      <c r="E80" s="282"/>
      <c r="F80" s="288"/>
      <c r="G80" s="112" t="s">
        <v>195</v>
      </c>
      <c r="H80" s="108">
        <v>0</v>
      </c>
      <c r="I80" s="108">
        <v>0</v>
      </c>
      <c r="J80" s="111">
        <v>1</v>
      </c>
      <c r="K80" s="112" t="s">
        <v>108</v>
      </c>
    </row>
    <row r="81" spans="1:11" ht="34.5" customHeight="1" x14ac:dyDescent="0.25">
      <c r="A81" s="298"/>
      <c r="B81" s="346"/>
      <c r="C81" s="351"/>
      <c r="D81" s="378"/>
      <c r="E81" s="282"/>
      <c r="F81" s="288"/>
      <c r="G81" s="301" t="s">
        <v>111</v>
      </c>
      <c r="H81" s="302"/>
      <c r="I81" s="302"/>
      <c r="J81" s="302"/>
      <c r="K81" s="303"/>
    </row>
    <row r="82" spans="1:11" ht="66.75" customHeight="1" x14ac:dyDescent="0.25">
      <c r="A82" s="298"/>
      <c r="B82" s="346"/>
      <c r="C82" s="351"/>
      <c r="D82" s="378"/>
      <c r="E82" s="282"/>
      <c r="F82" s="288"/>
      <c r="G82" s="112" t="s">
        <v>196</v>
      </c>
      <c r="H82" s="108">
        <v>10</v>
      </c>
      <c r="I82" s="108">
        <v>5</v>
      </c>
      <c r="J82" s="111">
        <f>H82/I82</f>
        <v>2</v>
      </c>
      <c r="K82" s="112" t="s">
        <v>104</v>
      </c>
    </row>
    <row r="83" spans="1:11" ht="68.25" customHeight="1" x14ac:dyDescent="0.25">
      <c r="A83" s="298"/>
      <c r="B83" s="346"/>
      <c r="C83" s="351"/>
      <c r="D83" s="378"/>
      <c r="E83" s="282"/>
      <c r="F83" s="288"/>
      <c r="G83" s="112" t="s">
        <v>197</v>
      </c>
      <c r="H83" s="108">
        <v>6</v>
      </c>
      <c r="I83" s="108">
        <v>5</v>
      </c>
      <c r="J83" s="111">
        <f>H83/I83</f>
        <v>1.2</v>
      </c>
      <c r="K83" s="112" t="s">
        <v>104</v>
      </c>
    </row>
    <row r="84" spans="1:11" ht="52.5" customHeight="1" x14ac:dyDescent="0.25">
      <c r="A84" s="298"/>
      <c r="B84" s="346"/>
      <c r="C84" s="351"/>
      <c r="D84" s="378"/>
      <c r="E84" s="282"/>
      <c r="F84" s="288"/>
      <c r="G84" s="301" t="s">
        <v>112</v>
      </c>
      <c r="H84" s="302"/>
      <c r="I84" s="302"/>
      <c r="J84" s="302"/>
      <c r="K84" s="303"/>
    </row>
    <row r="85" spans="1:11" ht="66.75" customHeight="1" x14ac:dyDescent="0.25">
      <c r="A85" s="298"/>
      <c r="B85" s="346"/>
      <c r="C85" s="351"/>
      <c r="D85" s="378"/>
      <c r="E85" s="282"/>
      <c r="F85" s="288"/>
      <c r="G85" s="112" t="s">
        <v>420</v>
      </c>
      <c r="H85" s="108">
        <v>0</v>
      </c>
      <c r="I85" s="108">
        <v>0</v>
      </c>
      <c r="J85" s="111">
        <v>1</v>
      </c>
      <c r="K85" s="112" t="s">
        <v>108</v>
      </c>
    </row>
    <row r="86" spans="1:11" ht="38.25" customHeight="1" x14ac:dyDescent="0.25">
      <c r="A86" s="298"/>
      <c r="B86" s="346"/>
      <c r="C86" s="351"/>
      <c r="D86" s="378"/>
      <c r="E86" s="282"/>
      <c r="F86" s="288"/>
      <c r="G86" s="112" t="s">
        <v>198</v>
      </c>
      <c r="H86" s="108">
        <v>32</v>
      </c>
      <c r="I86" s="108">
        <v>30</v>
      </c>
      <c r="J86" s="113">
        <f>I86/H86</f>
        <v>0.9375</v>
      </c>
      <c r="K86" s="112" t="s">
        <v>499</v>
      </c>
    </row>
    <row r="87" spans="1:11" ht="69.75" customHeight="1" x14ac:dyDescent="0.25">
      <c r="A87" s="298"/>
      <c r="B87" s="346"/>
      <c r="C87" s="351"/>
      <c r="D87" s="378"/>
      <c r="E87" s="282"/>
      <c r="F87" s="288"/>
      <c r="G87" s="112" t="s">
        <v>199</v>
      </c>
      <c r="H87" s="108">
        <v>35</v>
      </c>
      <c r="I87" s="108">
        <v>35</v>
      </c>
      <c r="J87" s="111">
        <f>I87/H87</f>
        <v>1</v>
      </c>
      <c r="K87" s="112"/>
    </row>
    <row r="88" spans="1:11" ht="53.25" customHeight="1" x14ac:dyDescent="0.25">
      <c r="A88" s="298"/>
      <c r="B88" s="346"/>
      <c r="C88" s="351"/>
      <c r="D88" s="378"/>
      <c r="E88" s="282"/>
      <c r="F88" s="288"/>
      <c r="G88" s="112" t="s">
        <v>200</v>
      </c>
      <c r="H88" s="108">
        <v>2</v>
      </c>
      <c r="I88" s="108">
        <v>2</v>
      </c>
      <c r="J88" s="111">
        <f>I88/H88</f>
        <v>1</v>
      </c>
      <c r="K88" s="112"/>
    </row>
    <row r="89" spans="1:11" ht="53.25" customHeight="1" x14ac:dyDescent="0.25">
      <c r="A89" s="298"/>
      <c r="B89" s="346"/>
      <c r="C89" s="351"/>
      <c r="D89" s="378"/>
      <c r="E89" s="282"/>
      <c r="F89" s="288"/>
      <c r="G89" s="126" t="s">
        <v>539</v>
      </c>
      <c r="H89" s="127">
        <v>3</v>
      </c>
      <c r="I89" s="127">
        <v>0</v>
      </c>
      <c r="J89" s="118">
        <f>I89/H89</f>
        <v>0</v>
      </c>
      <c r="K89" s="126"/>
    </row>
    <row r="90" spans="1:11" ht="19.5" customHeight="1" x14ac:dyDescent="0.25">
      <c r="A90" s="298"/>
      <c r="B90" s="346"/>
      <c r="C90" s="351"/>
      <c r="D90" s="378"/>
      <c r="E90" s="282"/>
      <c r="F90" s="288"/>
      <c r="G90" s="301" t="s">
        <v>113</v>
      </c>
      <c r="H90" s="302"/>
      <c r="I90" s="302"/>
      <c r="J90" s="302"/>
      <c r="K90" s="303"/>
    </row>
    <row r="91" spans="1:11" ht="67.5" customHeight="1" x14ac:dyDescent="0.25">
      <c r="A91" s="298"/>
      <c r="B91" s="346"/>
      <c r="C91" s="351"/>
      <c r="D91" s="378"/>
      <c r="E91" s="282"/>
      <c r="F91" s="288"/>
      <c r="G91" s="112" t="s">
        <v>201</v>
      </c>
      <c r="H91" s="108">
        <v>180</v>
      </c>
      <c r="I91" s="108">
        <v>119</v>
      </c>
      <c r="J91" s="111">
        <f>H91/I91</f>
        <v>1.5126050420168067</v>
      </c>
      <c r="K91" s="112" t="s">
        <v>104</v>
      </c>
    </row>
    <row r="92" spans="1:11" ht="31.5" x14ac:dyDescent="0.25">
      <c r="A92" s="298"/>
      <c r="B92" s="346"/>
      <c r="C92" s="351"/>
      <c r="D92" s="378"/>
      <c r="E92" s="282"/>
      <c r="F92" s="288"/>
      <c r="G92" s="112" t="s">
        <v>202</v>
      </c>
      <c r="H92" s="108">
        <v>437</v>
      </c>
      <c r="I92" s="108">
        <v>401</v>
      </c>
      <c r="J92" s="113">
        <f>I92/H92</f>
        <v>0.91762013729977121</v>
      </c>
      <c r="K92" s="112" t="s">
        <v>499</v>
      </c>
    </row>
    <row r="93" spans="1:11" ht="31.5" x14ac:dyDescent="0.25">
      <c r="A93" s="298"/>
      <c r="B93" s="346"/>
      <c r="C93" s="351"/>
      <c r="D93" s="378"/>
      <c r="E93" s="282"/>
      <c r="F93" s="288"/>
      <c r="G93" s="128" t="s">
        <v>203</v>
      </c>
      <c r="H93" s="108">
        <v>5470</v>
      </c>
      <c r="I93" s="108">
        <v>5271</v>
      </c>
      <c r="J93" s="113">
        <f>I93/H93</f>
        <v>0.96361974405850093</v>
      </c>
      <c r="K93" s="112" t="s">
        <v>499</v>
      </c>
    </row>
    <row r="94" spans="1:11" ht="20.25" customHeight="1" x14ac:dyDescent="0.25">
      <c r="A94" s="298"/>
      <c r="B94" s="346"/>
      <c r="C94" s="351"/>
      <c r="D94" s="378"/>
      <c r="E94" s="282"/>
      <c r="F94" s="288"/>
      <c r="G94" s="412" t="s">
        <v>114</v>
      </c>
      <c r="H94" s="413"/>
      <c r="I94" s="413"/>
      <c r="J94" s="413"/>
      <c r="K94" s="414"/>
    </row>
    <row r="95" spans="1:11" ht="63" x14ac:dyDescent="0.25">
      <c r="A95" s="298"/>
      <c r="B95" s="346"/>
      <c r="C95" s="351"/>
      <c r="D95" s="378"/>
      <c r="E95" s="282"/>
      <c r="F95" s="288"/>
      <c r="G95" s="128" t="s">
        <v>206</v>
      </c>
      <c r="H95" s="108">
        <v>100</v>
      </c>
      <c r="I95" s="108">
        <v>100</v>
      </c>
      <c r="J95" s="111">
        <f t="shared" ref="J95:J102" si="5">I95/H95</f>
        <v>1</v>
      </c>
      <c r="K95" s="112"/>
    </row>
    <row r="96" spans="1:11" ht="78.75" x14ac:dyDescent="0.25">
      <c r="A96" s="298"/>
      <c r="B96" s="346"/>
      <c r="C96" s="351"/>
      <c r="D96" s="378"/>
      <c r="E96" s="282"/>
      <c r="F96" s="288"/>
      <c r="G96" s="128" t="s">
        <v>204</v>
      </c>
      <c r="H96" s="108">
        <v>100</v>
      </c>
      <c r="I96" s="108">
        <v>100</v>
      </c>
      <c r="J96" s="111">
        <f t="shared" si="5"/>
        <v>1</v>
      </c>
      <c r="K96" s="112"/>
    </row>
    <row r="97" spans="1:11" ht="63" x14ac:dyDescent="0.25">
      <c r="A97" s="298"/>
      <c r="B97" s="346"/>
      <c r="C97" s="351"/>
      <c r="D97" s="378"/>
      <c r="E97" s="282"/>
      <c r="F97" s="288"/>
      <c r="G97" s="128" t="s">
        <v>205</v>
      </c>
      <c r="H97" s="108">
        <v>10</v>
      </c>
      <c r="I97" s="108">
        <v>10</v>
      </c>
      <c r="J97" s="111">
        <f t="shared" si="5"/>
        <v>1</v>
      </c>
      <c r="K97" s="112"/>
    </row>
    <row r="98" spans="1:11" ht="78.75" x14ac:dyDescent="0.25">
      <c r="A98" s="298"/>
      <c r="B98" s="346"/>
      <c r="C98" s="351"/>
      <c r="D98" s="378"/>
      <c r="E98" s="282"/>
      <c r="F98" s="288"/>
      <c r="G98" s="128" t="s">
        <v>498</v>
      </c>
      <c r="H98" s="108">
        <v>0</v>
      </c>
      <c r="I98" s="108">
        <v>0</v>
      </c>
      <c r="J98" s="111">
        <v>1</v>
      </c>
      <c r="K98" s="112" t="s">
        <v>108</v>
      </c>
    </row>
    <row r="99" spans="1:11" ht="33.75" customHeight="1" x14ac:dyDescent="0.25">
      <c r="A99" s="298"/>
      <c r="B99" s="346"/>
      <c r="C99" s="351"/>
      <c r="D99" s="378"/>
      <c r="E99" s="282"/>
      <c r="F99" s="288"/>
      <c r="G99" s="128" t="s">
        <v>207</v>
      </c>
      <c r="H99" s="108">
        <v>12</v>
      </c>
      <c r="I99" s="108">
        <v>12</v>
      </c>
      <c r="J99" s="111">
        <f t="shared" si="5"/>
        <v>1</v>
      </c>
      <c r="K99" s="112"/>
    </row>
    <row r="100" spans="1:11" ht="94.5" x14ac:dyDescent="0.25">
      <c r="A100" s="298"/>
      <c r="B100" s="346"/>
      <c r="C100" s="351"/>
      <c r="D100" s="378"/>
      <c r="E100" s="282"/>
      <c r="F100" s="288"/>
      <c r="G100" s="128" t="s">
        <v>208</v>
      </c>
      <c r="H100" s="108">
        <v>5</v>
      </c>
      <c r="I100" s="108">
        <v>5</v>
      </c>
      <c r="J100" s="111">
        <f t="shared" si="5"/>
        <v>1</v>
      </c>
      <c r="K100" s="112"/>
    </row>
    <row r="101" spans="1:11" ht="78.75" x14ac:dyDescent="0.25">
      <c r="A101" s="298"/>
      <c r="B101" s="346"/>
      <c r="C101" s="351"/>
      <c r="D101" s="378"/>
      <c r="E101" s="282"/>
      <c r="F101" s="288"/>
      <c r="G101" s="128" t="s">
        <v>209</v>
      </c>
      <c r="H101" s="108">
        <v>5</v>
      </c>
      <c r="I101" s="108">
        <v>5</v>
      </c>
      <c r="J101" s="111">
        <f t="shared" si="5"/>
        <v>1</v>
      </c>
      <c r="K101" s="112"/>
    </row>
    <row r="102" spans="1:11" ht="47.25" x14ac:dyDescent="0.25">
      <c r="A102" s="298"/>
      <c r="B102" s="346"/>
      <c r="C102" s="351"/>
      <c r="D102" s="378"/>
      <c r="E102" s="282"/>
      <c r="F102" s="288"/>
      <c r="G102" s="128" t="s">
        <v>210</v>
      </c>
      <c r="H102" s="108">
        <v>5</v>
      </c>
      <c r="I102" s="108">
        <v>5</v>
      </c>
      <c r="J102" s="111">
        <f t="shared" si="5"/>
        <v>1</v>
      </c>
      <c r="K102" s="112"/>
    </row>
    <row r="103" spans="1:11" ht="15.75" x14ac:dyDescent="0.25">
      <c r="A103" s="298"/>
      <c r="B103" s="346"/>
      <c r="C103" s="351"/>
      <c r="D103" s="378"/>
      <c r="E103" s="282"/>
      <c r="F103" s="288"/>
      <c r="G103" s="412" t="s">
        <v>115</v>
      </c>
      <c r="H103" s="413"/>
      <c r="I103" s="413"/>
      <c r="J103" s="413"/>
      <c r="K103" s="414"/>
    </row>
    <row r="104" spans="1:11" ht="47.25" x14ac:dyDescent="0.25">
      <c r="A104" s="298"/>
      <c r="B104" s="346"/>
      <c r="C104" s="351"/>
      <c r="D104" s="378"/>
      <c r="E104" s="282"/>
      <c r="F104" s="288"/>
      <c r="G104" s="128" t="s">
        <v>542</v>
      </c>
      <c r="H104" s="120">
        <v>21</v>
      </c>
      <c r="I104" s="120">
        <v>21</v>
      </c>
      <c r="J104" s="111">
        <f>I104/H104</f>
        <v>1</v>
      </c>
      <c r="K104" s="277"/>
    </row>
    <row r="105" spans="1:11" ht="21" customHeight="1" x14ac:dyDescent="0.25">
      <c r="A105" s="298"/>
      <c r="B105" s="346"/>
      <c r="C105" s="351"/>
      <c r="D105" s="378"/>
      <c r="E105" s="282"/>
      <c r="F105" s="288"/>
      <c r="G105" s="128" t="s">
        <v>211</v>
      </c>
      <c r="H105" s="108">
        <v>20</v>
      </c>
      <c r="I105" s="108">
        <v>20</v>
      </c>
      <c r="J105" s="111">
        <f>I105/H105</f>
        <v>1</v>
      </c>
      <c r="K105" s="112"/>
    </row>
    <row r="106" spans="1:11" ht="31.5" x14ac:dyDescent="0.25">
      <c r="A106" s="298"/>
      <c r="B106" s="346"/>
      <c r="C106" s="351"/>
      <c r="D106" s="378"/>
      <c r="E106" s="282"/>
      <c r="F106" s="288"/>
      <c r="G106" s="128" t="s">
        <v>212</v>
      </c>
      <c r="H106" s="108">
        <v>131</v>
      </c>
      <c r="I106" s="108">
        <v>131</v>
      </c>
      <c r="J106" s="111">
        <f>I106/H106</f>
        <v>1</v>
      </c>
      <c r="K106" s="112"/>
    </row>
    <row r="107" spans="1:11" ht="35.25" customHeight="1" x14ac:dyDescent="0.25">
      <c r="A107" s="298"/>
      <c r="B107" s="346"/>
      <c r="C107" s="351"/>
      <c r="D107" s="378"/>
      <c r="E107" s="282"/>
      <c r="F107" s="288"/>
      <c r="G107" s="412" t="s">
        <v>116</v>
      </c>
      <c r="H107" s="413"/>
      <c r="I107" s="413"/>
      <c r="J107" s="413"/>
      <c r="K107" s="414"/>
    </row>
    <row r="108" spans="1:11" ht="37.5" customHeight="1" x14ac:dyDescent="0.25">
      <c r="A108" s="298"/>
      <c r="B108" s="346"/>
      <c r="C108" s="351"/>
      <c r="D108" s="378"/>
      <c r="E108" s="282"/>
      <c r="F108" s="288"/>
      <c r="G108" s="128" t="s">
        <v>422</v>
      </c>
      <c r="H108" s="108">
        <v>91</v>
      </c>
      <c r="I108" s="108">
        <v>43</v>
      </c>
      <c r="J108" s="113">
        <f>I108/H108</f>
        <v>0.47252747252747251</v>
      </c>
      <c r="K108" s="112" t="s">
        <v>499</v>
      </c>
    </row>
    <row r="109" spans="1:11" ht="52.5" customHeight="1" x14ac:dyDescent="0.25">
      <c r="A109" s="298"/>
      <c r="B109" s="346"/>
      <c r="C109" s="351"/>
      <c r="D109" s="378"/>
      <c r="E109" s="282"/>
      <c r="F109" s="288"/>
      <c r="G109" s="128" t="s">
        <v>421</v>
      </c>
      <c r="H109" s="108">
        <v>100</v>
      </c>
      <c r="I109" s="108">
        <v>100</v>
      </c>
      <c r="J109" s="111">
        <v>1</v>
      </c>
      <c r="K109" s="112"/>
    </row>
    <row r="110" spans="1:11" ht="66.75" customHeight="1" x14ac:dyDescent="0.25">
      <c r="A110" s="298"/>
      <c r="B110" s="346"/>
      <c r="C110" s="351"/>
      <c r="D110" s="378"/>
      <c r="E110" s="282"/>
      <c r="F110" s="288"/>
      <c r="G110" s="128" t="s">
        <v>213</v>
      </c>
      <c r="H110" s="108">
        <v>0</v>
      </c>
      <c r="I110" s="108">
        <v>0</v>
      </c>
      <c r="J110" s="111">
        <v>1</v>
      </c>
      <c r="K110" s="112" t="s">
        <v>108</v>
      </c>
    </row>
    <row r="111" spans="1:11" ht="66" customHeight="1" x14ac:dyDescent="0.25">
      <c r="A111" s="298"/>
      <c r="B111" s="346"/>
      <c r="C111" s="351"/>
      <c r="D111" s="378"/>
      <c r="E111" s="282"/>
      <c r="F111" s="288"/>
      <c r="G111" s="128" t="s">
        <v>214</v>
      </c>
      <c r="H111" s="108">
        <v>0</v>
      </c>
      <c r="I111" s="108">
        <v>0</v>
      </c>
      <c r="J111" s="111">
        <v>1</v>
      </c>
      <c r="K111" s="112" t="s">
        <v>108</v>
      </c>
    </row>
    <row r="112" spans="1:11" ht="162.75" customHeight="1" x14ac:dyDescent="0.25">
      <c r="A112" s="298"/>
      <c r="B112" s="346"/>
      <c r="C112" s="351"/>
      <c r="D112" s="378"/>
      <c r="E112" s="282"/>
      <c r="F112" s="288"/>
      <c r="G112" s="128" t="s">
        <v>215</v>
      </c>
      <c r="H112" s="108">
        <v>70</v>
      </c>
      <c r="I112" s="108">
        <v>70</v>
      </c>
      <c r="J112" s="111">
        <f>I112/H112</f>
        <v>1</v>
      </c>
      <c r="K112" s="112"/>
    </row>
    <row r="113" spans="1:11" ht="15.75" x14ac:dyDescent="0.25">
      <c r="A113" s="298"/>
      <c r="B113" s="346"/>
      <c r="C113" s="351"/>
      <c r="D113" s="378"/>
      <c r="E113" s="282"/>
      <c r="F113" s="288"/>
      <c r="G113" s="412" t="s">
        <v>117</v>
      </c>
      <c r="H113" s="413"/>
      <c r="I113" s="413"/>
      <c r="J113" s="413"/>
      <c r="K113" s="414"/>
    </row>
    <row r="114" spans="1:11" ht="47.25" x14ac:dyDescent="0.25">
      <c r="A114" s="298"/>
      <c r="B114" s="346"/>
      <c r="C114" s="351"/>
      <c r="D114" s="378"/>
      <c r="E114" s="282"/>
      <c r="F114" s="288"/>
      <c r="G114" s="128" t="s">
        <v>216</v>
      </c>
      <c r="H114" s="108">
        <v>150</v>
      </c>
      <c r="I114" s="108">
        <v>132</v>
      </c>
      <c r="J114" s="111">
        <f>I114/H114</f>
        <v>0.88</v>
      </c>
      <c r="K114" s="112" t="s">
        <v>499</v>
      </c>
    </row>
    <row r="115" spans="1:11" ht="35.25" customHeight="1" x14ac:dyDescent="0.25">
      <c r="A115" s="298"/>
      <c r="B115" s="346"/>
      <c r="C115" s="351"/>
      <c r="D115" s="378"/>
      <c r="E115" s="282"/>
      <c r="F115" s="288"/>
      <c r="G115" s="412" t="s">
        <v>118</v>
      </c>
      <c r="H115" s="413"/>
      <c r="I115" s="413"/>
      <c r="J115" s="413"/>
      <c r="K115" s="414"/>
    </row>
    <row r="116" spans="1:11" ht="31.5" x14ac:dyDescent="0.25">
      <c r="A116" s="298"/>
      <c r="B116" s="346"/>
      <c r="C116" s="351"/>
      <c r="D116" s="378"/>
      <c r="E116" s="282"/>
      <c r="F116" s="288"/>
      <c r="G116" s="128" t="s">
        <v>423</v>
      </c>
      <c r="H116" s="108">
        <v>600</v>
      </c>
      <c r="I116" s="108">
        <v>632.20000000000005</v>
      </c>
      <c r="J116" s="113">
        <f>I116/H116</f>
        <v>1.0536666666666668</v>
      </c>
      <c r="K116" s="112"/>
    </row>
    <row r="117" spans="1:11" ht="31.5" x14ac:dyDescent="0.25">
      <c r="A117" s="298"/>
      <c r="B117" s="346"/>
      <c r="C117" s="351"/>
      <c r="D117" s="378"/>
      <c r="E117" s="282"/>
      <c r="F117" s="288"/>
      <c r="G117" s="128" t="s">
        <v>217</v>
      </c>
      <c r="H117" s="108">
        <v>63.2</v>
      </c>
      <c r="I117" s="108">
        <v>190.8</v>
      </c>
      <c r="J117" s="113">
        <f>I117/H117</f>
        <v>3.018987341772152</v>
      </c>
      <c r="K117" s="112"/>
    </row>
    <row r="118" spans="1:11" ht="51.75" customHeight="1" x14ac:dyDescent="0.25">
      <c r="A118" s="298"/>
      <c r="B118" s="346"/>
      <c r="C118" s="351"/>
      <c r="D118" s="378"/>
      <c r="E118" s="282"/>
      <c r="F118" s="288"/>
      <c r="G118" s="128" t="s">
        <v>219</v>
      </c>
      <c r="H118" s="121">
        <v>298991.3</v>
      </c>
      <c r="I118" s="110">
        <v>142000</v>
      </c>
      <c r="J118" s="113">
        <f>I118/H118</f>
        <v>0.47493020699933414</v>
      </c>
      <c r="K118" s="112" t="s">
        <v>499</v>
      </c>
    </row>
    <row r="119" spans="1:11" ht="66.75" customHeight="1" x14ac:dyDescent="0.25">
      <c r="A119" s="298"/>
      <c r="B119" s="346"/>
      <c r="C119" s="351"/>
      <c r="D119" s="378"/>
      <c r="E119" s="282"/>
      <c r="F119" s="288"/>
      <c r="G119" s="276" t="s">
        <v>218</v>
      </c>
      <c r="H119" s="127">
        <v>277</v>
      </c>
      <c r="I119" s="127">
        <v>0</v>
      </c>
      <c r="J119" s="118">
        <f>I119/H119</f>
        <v>0</v>
      </c>
      <c r="K119" s="126" t="s">
        <v>547</v>
      </c>
    </row>
    <row r="120" spans="1:11" ht="15.75" x14ac:dyDescent="0.25">
      <c r="A120" s="298"/>
      <c r="B120" s="346"/>
      <c r="C120" s="351"/>
      <c r="D120" s="378"/>
      <c r="E120" s="282"/>
      <c r="F120" s="288"/>
      <c r="G120" s="412" t="s">
        <v>119</v>
      </c>
      <c r="H120" s="413"/>
      <c r="I120" s="413"/>
      <c r="J120" s="413"/>
      <c r="K120" s="414"/>
    </row>
    <row r="121" spans="1:11" ht="65.25" customHeight="1" x14ac:dyDescent="0.25">
      <c r="A121" s="298"/>
      <c r="B121" s="346"/>
      <c r="C121" s="351"/>
      <c r="D121" s="378"/>
      <c r="E121" s="282"/>
      <c r="F121" s="288"/>
      <c r="G121" s="128" t="s">
        <v>220</v>
      </c>
      <c r="H121" s="108">
        <v>0</v>
      </c>
      <c r="I121" s="108">
        <v>0</v>
      </c>
      <c r="J121" s="111">
        <v>1</v>
      </c>
      <c r="K121" s="112" t="s">
        <v>108</v>
      </c>
    </row>
    <row r="122" spans="1:11" ht="82.5" customHeight="1" x14ac:dyDescent="0.25">
      <c r="A122" s="306"/>
      <c r="B122" s="347"/>
      <c r="C122" s="352"/>
      <c r="D122" s="323"/>
      <c r="E122" s="283"/>
      <c r="F122" s="289"/>
      <c r="G122" s="128" t="s">
        <v>221</v>
      </c>
      <c r="H122" s="108">
        <v>0</v>
      </c>
      <c r="I122" s="108">
        <v>0</v>
      </c>
      <c r="J122" s="111">
        <v>1</v>
      </c>
      <c r="K122" s="112" t="s">
        <v>108</v>
      </c>
    </row>
    <row r="123" spans="1:11" ht="15.75" x14ac:dyDescent="0.25">
      <c r="A123" s="10"/>
      <c r="B123" s="379" t="s">
        <v>16</v>
      </c>
      <c r="C123" s="379"/>
      <c r="D123" s="16">
        <f>D76+D78</f>
        <v>97367.00480000001</v>
      </c>
      <c r="E123" s="97">
        <f>E76+E78</f>
        <v>61842.92</v>
      </c>
      <c r="F123" s="15">
        <f t="shared" ref="F123:F127" si="6">E123/D123</f>
        <v>0.63515274118815235</v>
      </c>
      <c r="G123" s="49"/>
      <c r="H123" s="11"/>
      <c r="I123" s="11"/>
      <c r="J123" s="11"/>
      <c r="K123" s="49"/>
    </row>
    <row r="124" spans="1:11" ht="35.25" customHeight="1" x14ac:dyDescent="0.25">
      <c r="A124" s="297">
        <v>5</v>
      </c>
      <c r="B124" s="345" t="s">
        <v>222</v>
      </c>
      <c r="C124" s="228" t="s">
        <v>13</v>
      </c>
      <c r="D124" s="192">
        <v>4000</v>
      </c>
      <c r="E124" s="248">
        <v>3559.1759999999999</v>
      </c>
      <c r="F124" s="117">
        <f>E124/D124</f>
        <v>0.88979399999999997</v>
      </c>
      <c r="G124" s="301" t="s">
        <v>120</v>
      </c>
      <c r="H124" s="302"/>
      <c r="I124" s="302"/>
      <c r="J124" s="302"/>
      <c r="K124" s="303"/>
    </row>
    <row r="125" spans="1:11" ht="22.5" customHeight="1" x14ac:dyDescent="0.25">
      <c r="A125" s="298"/>
      <c r="B125" s="346"/>
      <c r="C125" s="229" t="s">
        <v>21</v>
      </c>
      <c r="D125" s="192">
        <v>5046.4989999999998</v>
      </c>
      <c r="E125" s="249">
        <v>4786.723</v>
      </c>
      <c r="F125" s="113">
        <f t="shared" si="6"/>
        <v>0.94852352095977832</v>
      </c>
      <c r="G125" s="324" t="s">
        <v>223</v>
      </c>
      <c r="H125" s="406">
        <v>10</v>
      </c>
      <c r="I125" s="297">
        <v>10</v>
      </c>
      <c r="J125" s="287">
        <f>I125/H125</f>
        <v>1</v>
      </c>
      <c r="K125" s="324"/>
    </row>
    <row r="126" spans="1:11" ht="23.25" customHeight="1" x14ac:dyDescent="0.25">
      <c r="A126" s="306"/>
      <c r="B126" s="347"/>
      <c r="C126" s="229" t="s">
        <v>19</v>
      </c>
      <c r="D126" s="149">
        <v>870.90599999999995</v>
      </c>
      <c r="E126" s="249">
        <v>826.07500000000005</v>
      </c>
      <c r="F126" s="113">
        <f t="shared" si="6"/>
        <v>0.94852372127416751</v>
      </c>
      <c r="G126" s="326"/>
      <c r="H126" s="407"/>
      <c r="I126" s="306"/>
      <c r="J126" s="289"/>
      <c r="K126" s="326"/>
    </row>
    <row r="127" spans="1:11" ht="15.75" x14ac:dyDescent="0.25">
      <c r="A127" s="10"/>
      <c r="B127" s="379" t="s">
        <v>16</v>
      </c>
      <c r="C127" s="379"/>
      <c r="D127" s="16">
        <f>D124+D125+D126</f>
        <v>9917.4049999999988</v>
      </c>
      <c r="E127" s="97">
        <f>E124+E125+E126</f>
        <v>9171.9740000000002</v>
      </c>
      <c r="F127" s="15">
        <f t="shared" si="6"/>
        <v>0.92483608363276493</v>
      </c>
      <c r="G127" s="49"/>
      <c r="H127" s="11"/>
      <c r="I127" s="11"/>
      <c r="J127" s="11"/>
      <c r="K127" s="49"/>
    </row>
    <row r="128" spans="1:11" ht="23.25" customHeight="1" x14ac:dyDescent="0.25">
      <c r="A128" s="297">
        <v>6</v>
      </c>
      <c r="B128" s="345" t="s">
        <v>225</v>
      </c>
      <c r="C128" s="187" t="s">
        <v>13</v>
      </c>
      <c r="D128" s="196">
        <v>4997.7299999999996</v>
      </c>
      <c r="E128" s="281">
        <v>2165.5300000000002</v>
      </c>
      <c r="F128" s="307">
        <f>E128/D128</f>
        <v>0.4333027194346234</v>
      </c>
      <c r="G128" s="301" t="s">
        <v>22</v>
      </c>
      <c r="H128" s="302"/>
      <c r="I128" s="302"/>
      <c r="J128" s="302"/>
      <c r="K128" s="303"/>
    </row>
    <row r="129" spans="1:12" ht="49.5" customHeight="1" x14ac:dyDescent="0.25">
      <c r="A129" s="298"/>
      <c r="B129" s="346"/>
      <c r="C129" s="127" t="s">
        <v>480</v>
      </c>
      <c r="D129" s="129">
        <v>869.88</v>
      </c>
      <c r="E129" s="283"/>
      <c r="F129" s="308"/>
      <c r="G129" s="112" t="s">
        <v>224</v>
      </c>
      <c r="H129" s="199">
        <v>14061</v>
      </c>
      <c r="I129" s="110">
        <v>11184</v>
      </c>
      <c r="J129" s="113">
        <f>I129/H129</f>
        <v>0.79539150842756556</v>
      </c>
      <c r="K129" s="227"/>
    </row>
    <row r="130" spans="1:12" ht="23.25" customHeight="1" x14ac:dyDescent="0.25">
      <c r="A130" s="298"/>
      <c r="B130" s="346"/>
      <c r="C130" s="125" t="s">
        <v>21</v>
      </c>
      <c r="D130" s="121">
        <v>0</v>
      </c>
      <c r="E130" s="250">
        <v>0</v>
      </c>
      <c r="F130" s="111">
        <v>0</v>
      </c>
      <c r="G130" s="112" t="s">
        <v>121</v>
      </c>
      <c r="H130" s="110">
        <v>14061</v>
      </c>
      <c r="I130" s="110">
        <v>11184</v>
      </c>
      <c r="J130" s="113">
        <f>I130/H130</f>
        <v>0.79539150842756556</v>
      </c>
      <c r="K130" s="227"/>
    </row>
    <row r="131" spans="1:12" ht="15.75" x14ac:dyDescent="0.25">
      <c r="A131" s="10"/>
      <c r="B131" s="379" t="s">
        <v>16</v>
      </c>
      <c r="C131" s="379"/>
      <c r="D131" s="16">
        <f>D128</f>
        <v>4997.7299999999996</v>
      </c>
      <c r="E131" s="97">
        <f>SUM(E128:E130)</f>
        <v>2165.5300000000002</v>
      </c>
      <c r="F131" s="15">
        <f>E131/D131</f>
        <v>0.4333027194346234</v>
      </c>
      <c r="G131" s="49"/>
      <c r="H131" s="11"/>
      <c r="I131" s="11"/>
      <c r="J131" s="11"/>
      <c r="K131" s="49"/>
    </row>
    <row r="132" spans="1:12" ht="21" customHeight="1" x14ac:dyDescent="0.25">
      <c r="A132" s="297">
        <v>7</v>
      </c>
      <c r="B132" s="345" t="s">
        <v>226</v>
      </c>
      <c r="C132" s="125" t="s">
        <v>13</v>
      </c>
      <c r="D132" s="121">
        <v>1294.72</v>
      </c>
      <c r="E132" s="374">
        <v>600</v>
      </c>
      <c r="F132" s="307">
        <f>E132/D132</f>
        <v>0.4634206623826001</v>
      </c>
      <c r="G132" s="301" t="s">
        <v>124</v>
      </c>
      <c r="H132" s="302"/>
      <c r="I132" s="302"/>
      <c r="J132" s="302"/>
      <c r="K132" s="303"/>
    </row>
    <row r="133" spans="1:12" ht="36.75" customHeight="1" x14ac:dyDescent="0.25">
      <c r="A133" s="298"/>
      <c r="B133" s="346"/>
      <c r="C133" s="350" t="s">
        <v>480</v>
      </c>
      <c r="D133" s="322">
        <v>600</v>
      </c>
      <c r="E133" s="375"/>
      <c r="F133" s="330"/>
      <c r="G133" s="112" t="s">
        <v>227</v>
      </c>
      <c r="H133" s="108">
        <v>16</v>
      </c>
      <c r="I133" s="108">
        <v>0</v>
      </c>
      <c r="J133" s="111">
        <f>I133/H133</f>
        <v>0</v>
      </c>
      <c r="K133" s="112" t="s">
        <v>546</v>
      </c>
    </row>
    <row r="134" spans="1:12" ht="82.5" customHeight="1" x14ac:dyDescent="0.25">
      <c r="A134" s="298"/>
      <c r="B134" s="346"/>
      <c r="C134" s="352"/>
      <c r="D134" s="323"/>
      <c r="E134" s="376"/>
      <c r="F134" s="308"/>
      <c r="G134" s="225" t="s">
        <v>228</v>
      </c>
      <c r="H134" s="108">
        <v>0.86499999999999999</v>
      </c>
      <c r="I134" s="108" t="s">
        <v>484</v>
      </c>
      <c r="J134" s="111">
        <v>0</v>
      </c>
      <c r="K134" s="112" t="s">
        <v>545</v>
      </c>
    </row>
    <row r="135" spans="1:12" ht="20.25" customHeight="1" x14ac:dyDescent="0.25">
      <c r="A135" s="298"/>
      <c r="B135" s="346"/>
      <c r="C135" s="350" t="s">
        <v>21</v>
      </c>
      <c r="D135" s="322">
        <v>0</v>
      </c>
      <c r="E135" s="374">
        <v>0</v>
      </c>
      <c r="F135" s="287">
        <v>0</v>
      </c>
      <c r="G135" s="394" t="s">
        <v>123</v>
      </c>
      <c r="H135" s="395"/>
      <c r="I135" s="395"/>
      <c r="J135" s="395"/>
      <c r="K135" s="396"/>
    </row>
    <row r="136" spans="1:12" ht="47.25" x14ac:dyDescent="0.25">
      <c r="A136" s="298"/>
      <c r="B136" s="346"/>
      <c r="C136" s="351"/>
      <c r="D136" s="378"/>
      <c r="E136" s="375"/>
      <c r="F136" s="288"/>
      <c r="G136" s="112" t="s">
        <v>470</v>
      </c>
      <c r="H136" s="108">
        <v>1</v>
      </c>
      <c r="I136" s="108">
        <v>1</v>
      </c>
      <c r="J136" s="111">
        <f t="shared" ref="J136" si="7">I136/H136</f>
        <v>1</v>
      </c>
      <c r="K136" s="112"/>
    </row>
    <row r="137" spans="1:12" ht="18" customHeight="1" x14ac:dyDescent="0.25">
      <c r="A137" s="298"/>
      <c r="B137" s="346"/>
      <c r="C137" s="351"/>
      <c r="D137" s="378"/>
      <c r="E137" s="375"/>
      <c r="F137" s="288"/>
      <c r="G137" s="391" t="s">
        <v>122</v>
      </c>
      <c r="H137" s="392"/>
      <c r="I137" s="392"/>
      <c r="J137" s="392"/>
      <c r="K137" s="393"/>
      <c r="L137" s="87"/>
    </row>
    <row r="138" spans="1:12" ht="37.5" customHeight="1" x14ac:dyDescent="0.25">
      <c r="A138" s="306"/>
      <c r="B138" s="347"/>
      <c r="C138" s="352"/>
      <c r="D138" s="323"/>
      <c r="E138" s="376"/>
      <c r="F138" s="289"/>
      <c r="G138" s="226" t="s">
        <v>229</v>
      </c>
      <c r="H138" s="106">
        <v>4</v>
      </c>
      <c r="I138" s="106">
        <v>0</v>
      </c>
      <c r="J138" s="124">
        <f>I138/H138</f>
        <v>0</v>
      </c>
      <c r="K138" s="112" t="s">
        <v>546</v>
      </c>
      <c r="L138" s="85"/>
    </row>
    <row r="139" spans="1:12" ht="15.75" x14ac:dyDescent="0.25">
      <c r="A139" s="42"/>
      <c r="B139" s="379" t="s">
        <v>16</v>
      </c>
      <c r="C139" s="379"/>
      <c r="D139" s="16">
        <f>D132+D135</f>
        <v>1294.72</v>
      </c>
      <c r="E139" s="97">
        <f>SUM(E132:E138)</f>
        <v>600</v>
      </c>
      <c r="F139" s="63">
        <f>E139/D139</f>
        <v>0.4634206623826001</v>
      </c>
      <c r="G139" s="54"/>
      <c r="H139" s="54"/>
      <c r="I139" s="55"/>
      <c r="J139" s="25"/>
      <c r="K139" s="86"/>
      <c r="L139" s="84"/>
    </row>
    <row r="140" spans="1:12" ht="34.5" customHeight="1" x14ac:dyDescent="0.25">
      <c r="A140" s="297">
        <v>8</v>
      </c>
      <c r="B140" s="345" t="s">
        <v>230</v>
      </c>
      <c r="C140" s="125" t="s">
        <v>13</v>
      </c>
      <c r="D140" s="121">
        <v>121341.36959</v>
      </c>
      <c r="E140" s="398">
        <v>64735.66</v>
      </c>
      <c r="F140" s="307">
        <f>E140/D140</f>
        <v>0.53350032407525261</v>
      </c>
      <c r="G140" s="337" t="s">
        <v>84</v>
      </c>
      <c r="H140" s="338"/>
      <c r="I140" s="338"/>
      <c r="J140" s="338"/>
      <c r="K140" s="338"/>
      <c r="L140" s="88"/>
    </row>
    <row r="141" spans="1:12" ht="66" customHeight="1" x14ac:dyDescent="0.25">
      <c r="A141" s="298"/>
      <c r="B141" s="346"/>
      <c r="C141" s="127" t="s">
        <v>480</v>
      </c>
      <c r="D141" s="192">
        <v>8714.84</v>
      </c>
      <c r="E141" s="399"/>
      <c r="F141" s="308"/>
      <c r="G141" s="191" t="s">
        <v>231</v>
      </c>
      <c r="H141" s="106">
        <v>0</v>
      </c>
      <c r="I141" s="106">
        <v>0</v>
      </c>
      <c r="J141" s="221">
        <v>1</v>
      </c>
      <c r="K141" s="122" t="s">
        <v>456</v>
      </c>
      <c r="L141" s="84"/>
    </row>
    <row r="142" spans="1:12" ht="34.5" customHeight="1" x14ac:dyDescent="0.25">
      <c r="A142" s="298"/>
      <c r="B142" s="346"/>
      <c r="C142" s="125" t="s">
        <v>21</v>
      </c>
      <c r="D142" s="121">
        <v>35777.269800000002</v>
      </c>
      <c r="E142" s="252">
        <v>31655.51</v>
      </c>
      <c r="F142" s="234">
        <f>E142/D142</f>
        <v>0.88479389782839146</v>
      </c>
      <c r="G142" s="301" t="s">
        <v>125</v>
      </c>
      <c r="H142" s="302"/>
      <c r="I142" s="302"/>
      <c r="J142" s="302"/>
      <c r="K142" s="302"/>
      <c r="L142" s="84"/>
    </row>
    <row r="143" spans="1:12" ht="51.75" customHeight="1" x14ac:dyDescent="0.25">
      <c r="A143" s="298"/>
      <c r="B143" s="346"/>
      <c r="C143" s="187" t="s">
        <v>416</v>
      </c>
      <c r="D143" s="196">
        <v>3701.74</v>
      </c>
      <c r="E143" s="251">
        <v>2233.6</v>
      </c>
      <c r="F143" s="233">
        <f>E143/D143</f>
        <v>0.60339191839513306</v>
      </c>
      <c r="G143" s="112" t="s">
        <v>232</v>
      </c>
      <c r="H143" s="107">
        <v>1</v>
      </c>
      <c r="I143" s="108">
        <v>0</v>
      </c>
      <c r="J143" s="111">
        <v>1</v>
      </c>
      <c r="K143" s="112" t="s">
        <v>126</v>
      </c>
      <c r="L143" s="87"/>
    </row>
    <row r="144" spans="1:12" ht="63" x14ac:dyDescent="0.25">
      <c r="A144" s="298"/>
      <c r="B144" s="346"/>
      <c r="C144" s="188"/>
      <c r="D144" s="144"/>
      <c r="E144" s="253"/>
      <c r="F144" s="217"/>
      <c r="G144" s="112" t="s">
        <v>233</v>
      </c>
      <c r="H144" s="108">
        <v>0</v>
      </c>
      <c r="I144" s="107">
        <v>0</v>
      </c>
      <c r="J144" s="111">
        <v>1</v>
      </c>
      <c r="K144" s="400" t="s">
        <v>457</v>
      </c>
      <c r="L144" s="84"/>
    </row>
    <row r="145" spans="1:12" ht="78.75" x14ac:dyDescent="0.25">
      <c r="A145" s="298"/>
      <c r="B145" s="346"/>
      <c r="C145" s="158"/>
      <c r="D145" s="160"/>
      <c r="E145" s="254"/>
      <c r="F145" s="156"/>
      <c r="G145" s="112" t="s">
        <v>234</v>
      </c>
      <c r="H145" s="108">
        <v>0</v>
      </c>
      <c r="I145" s="108">
        <v>0</v>
      </c>
      <c r="J145" s="111">
        <v>1</v>
      </c>
      <c r="K145" s="401"/>
      <c r="L145" s="84"/>
    </row>
    <row r="146" spans="1:12" ht="69" customHeight="1" x14ac:dyDescent="0.25">
      <c r="A146" s="298"/>
      <c r="B146" s="346"/>
      <c r="C146" s="158"/>
      <c r="D146" s="160"/>
      <c r="E146" s="254"/>
      <c r="F146" s="156"/>
      <c r="G146" s="112" t="s">
        <v>471</v>
      </c>
      <c r="H146" s="107">
        <v>0</v>
      </c>
      <c r="I146" s="107">
        <v>0</v>
      </c>
      <c r="J146" s="111">
        <v>1</v>
      </c>
      <c r="K146" s="402"/>
      <c r="L146" s="85"/>
    </row>
    <row r="147" spans="1:12" ht="18.75" customHeight="1" x14ac:dyDescent="0.25">
      <c r="A147" s="298"/>
      <c r="B147" s="346"/>
      <c r="C147" s="158"/>
      <c r="D147" s="160"/>
      <c r="E147" s="254"/>
      <c r="F147" s="156"/>
      <c r="G147" s="301" t="s">
        <v>85</v>
      </c>
      <c r="H147" s="302"/>
      <c r="I147" s="302"/>
      <c r="J147" s="302"/>
      <c r="K147" s="302"/>
      <c r="L147" s="84"/>
    </row>
    <row r="148" spans="1:12" ht="53.25" customHeight="1" x14ac:dyDescent="0.25">
      <c r="A148" s="298"/>
      <c r="B148" s="346"/>
      <c r="C148" s="158"/>
      <c r="D148" s="160"/>
      <c r="E148" s="254"/>
      <c r="F148" s="156"/>
      <c r="G148" s="126" t="s">
        <v>235</v>
      </c>
      <c r="H148" s="127">
        <v>2</v>
      </c>
      <c r="I148" s="127">
        <v>2</v>
      </c>
      <c r="J148" s="222">
        <f>I148/H148</f>
        <v>1</v>
      </c>
      <c r="K148" s="242"/>
    </row>
    <row r="149" spans="1:12" ht="69.75" customHeight="1" x14ac:dyDescent="0.25">
      <c r="A149" s="298"/>
      <c r="B149" s="346"/>
      <c r="C149" s="158"/>
      <c r="D149" s="160"/>
      <c r="E149" s="254"/>
      <c r="F149" s="156"/>
      <c r="G149" s="126" t="s">
        <v>236</v>
      </c>
      <c r="H149" s="127">
        <v>0</v>
      </c>
      <c r="I149" s="127">
        <v>0</v>
      </c>
      <c r="J149" s="222">
        <v>0</v>
      </c>
      <c r="K149" s="242"/>
    </row>
    <row r="150" spans="1:12" ht="63" x14ac:dyDescent="0.25">
      <c r="A150" s="298"/>
      <c r="B150" s="346"/>
      <c r="C150" s="158"/>
      <c r="D150" s="160"/>
      <c r="E150" s="254"/>
      <c r="F150" s="156"/>
      <c r="G150" s="126" t="s">
        <v>237</v>
      </c>
      <c r="H150" s="127">
        <v>12</v>
      </c>
      <c r="I150" s="127">
        <v>12</v>
      </c>
      <c r="J150" s="222">
        <f>I150/H150</f>
        <v>1</v>
      </c>
      <c r="K150" s="242"/>
    </row>
    <row r="151" spans="1:12" ht="63" x14ac:dyDescent="0.25">
      <c r="A151" s="298"/>
      <c r="B151" s="346"/>
      <c r="C151" s="158"/>
      <c r="D151" s="160"/>
      <c r="E151" s="254"/>
      <c r="F151" s="156"/>
      <c r="G151" s="126" t="s">
        <v>238</v>
      </c>
      <c r="H151" s="129">
        <v>16</v>
      </c>
      <c r="I151" s="129">
        <v>16</v>
      </c>
      <c r="J151" s="222">
        <f t="shared" ref="J151:J152" si="8">I151/H151</f>
        <v>1</v>
      </c>
      <c r="K151" s="242"/>
    </row>
    <row r="152" spans="1:12" ht="31.5" x14ac:dyDescent="0.25">
      <c r="A152" s="298"/>
      <c r="B152" s="346"/>
      <c r="C152" s="158"/>
      <c r="D152" s="160"/>
      <c r="E152" s="254"/>
      <c r="F152" s="156"/>
      <c r="G152" s="126" t="s">
        <v>239</v>
      </c>
      <c r="H152" s="127">
        <v>2</v>
      </c>
      <c r="I152" s="127">
        <v>2</v>
      </c>
      <c r="J152" s="222">
        <f t="shared" si="8"/>
        <v>1</v>
      </c>
      <c r="K152" s="242"/>
      <c r="L152" s="84"/>
    </row>
    <row r="153" spans="1:12" ht="63" x14ac:dyDescent="0.25">
      <c r="A153" s="298"/>
      <c r="B153" s="346"/>
      <c r="C153" s="158"/>
      <c r="D153" s="160"/>
      <c r="E153" s="254"/>
      <c r="F153" s="156"/>
      <c r="G153" s="126" t="s">
        <v>240</v>
      </c>
      <c r="H153" s="127">
        <v>0</v>
      </c>
      <c r="I153" s="127">
        <v>0</v>
      </c>
      <c r="J153" s="222">
        <v>0</v>
      </c>
      <c r="K153" s="130" t="s">
        <v>502</v>
      </c>
      <c r="L153" s="84"/>
    </row>
    <row r="154" spans="1:12" ht="47.25" x14ac:dyDescent="0.25">
      <c r="A154" s="298"/>
      <c r="B154" s="346"/>
      <c r="C154" s="158"/>
      <c r="D154" s="160"/>
      <c r="E154" s="254"/>
      <c r="F154" s="156"/>
      <c r="G154" s="130" t="s">
        <v>241</v>
      </c>
      <c r="H154" s="223">
        <v>23.1</v>
      </c>
      <c r="I154" s="223">
        <v>23.1</v>
      </c>
      <c r="J154" s="222">
        <f t="shared" ref="J154:J155" si="9">I154/H154</f>
        <v>1</v>
      </c>
      <c r="K154" s="242"/>
      <c r="L154" s="85"/>
    </row>
    <row r="155" spans="1:12" ht="52.5" customHeight="1" x14ac:dyDescent="0.25">
      <c r="A155" s="298"/>
      <c r="B155" s="346"/>
      <c r="C155" s="158"/>
      <c r="D155" s="160"/>
      <c r="E155" s="254"/>
      <c r="F155" s="156"/>
      <c r="G155" s="130" t="s">
        <v>242</v>
      </c>
      <c r="H155" s="223">
        <v>43.7</v>
      </c>
      <c r="I155" s="224">
        <v>44</v>
      </c>
      <c r="J155" s="241">
        <f t="shared" si="9"/>
        <v>1.0068649885583523</v>
      </c>
      <c r="K155" s="242"/>
      <c r="L155" s="84"/>
    </row>
    <row r="156" spans="1:12" ht="51.75" customHeight="1" x14ac:dyDescent="0.25">
      <c r="A156" s="298"/>
      <c r="B156" s="346"/>
      <c r="C156" s="158"/>
      <c r="D156" s="160"/>
      <c r="E156" s="254"/>
      <c r="F156" s="156"/>
      <c r="G156" s="126" t="s">
        <v>243</v>
      </c>
      <c r="H156" s="224">
        <v>48</v>
      </c>
      <c r="I156" s="224">
        <v>48</v>
      </c>
      <c r="J156" s="222">
        <f>I156/H156</f>
        <v>1</v>
      </c>
      <c r="K156" s="242"/>
      <c r="L156" s="84"/>
    </row>
    <row r="157" spans="1:12" ht="70.5" customHeight="1" x14ac:dyDescent="0.25">
      <c r="A157" s="298"/>
      <c r="B157" s="346"/>
      <c r="C157" s="159"/>
      <c r="D157" s="161"/>
      <c r="E157" s="255"/>
      <c r="F157" s="157"/>
      <c r="G157" s="126" t="s">
        <v>244</v>
      </c>
      <c r="H157" s="224">
        <v>0</v>
      </c>
      <c r="I157" s="224">
        <v>0</v>
      </c>
      <c r="J157" s="222">
        <v>0</v>
      </c>
      <c r="K157" s="130" t="s">
        <v>502</v>
      </c>
      <c r="L157" s="84"/>
    </row>
    <row r="158" spans="1:12" ht="15.75" x14ac:dyDescent="0.25">
      <c r="A158" s="40"/>
      <c r="B158" s="383" t="s">
        <v>16</v>
      </c>
      <c r="C158" s="384"/>
      <c r="D158" s="16">
        <f>D140+D142+D143</f>
        <v>160820.37938999999</v>
      </c>
      <c r="E158" s="97">
        <f>E140+E142+E143</f>
        <v>98624.77</v>
      </c>
      <c r="F158" s="15">
        <f>E158/D158</f>
        <v>0.61326039880075434</v>
      </c>
      <c r="G158" s="49"/>
      <c r="H158" s="11"/>
      <c r="I158" s="11"/>
      <c r="J158" s="11"/>
      <c r="K158" s="49"/>
    </row>
    <row r="159" spans="1:12" ht="18" customHeight="1" x14ac:dyDescent="0.25">
      <c r="A159" s="297">
        <v>9</v>
      </c>
      <c r="B159" s="345" t="s">
        <v>92</v>
      </c>
      <c r="C159" s="125" t="s">
        <v>13</v>
      </c>
      <c r="D159" s="121">
        <v>33967.56</v>
      </c>
      <c r="E159" s="281">
        <v>25774.44</v>
      </c>
      <c r="F159" s="307">
        <f>E159/D159</f>
        <v>0.75879574511681147</v>
      </c>
      <c r="G159" s="301" t="s">
        <v>23</v>
      </c>
      <c r="H159" s="302"/>
      <c r="I159" s="302"/>
      <c r="J159" s="302"/>
      <c r="K159" s="303"/>
    </row>
    <row r="160" spans="1:12" ht="53.25" customHeight="1" x14ac:dyDescent="0.25">
      <c r="A160" s="298"/>
      <c r="B160" s="346"/>
      <c r="C160" s="127" t="s">
        <v>480</v>
      </c>
      <c r="D160" s="235">
        <v>100</v>
      </c>
      <c r="E160" s="283"/>
      <c r="F160" s="308"/>
      <c r="G160" s="112" t="s">
        <v>245</v>
      </c>
      <c r="H160" s="120">
        <v>111</v>
      </c>
      <c r="I160" s="108">
        <v>76</v>
      </c>
      <c r="J160" s="113">
        <f t="shared" ref="J160" si="10">I160/H160</f>
        <v>0.68468468468468469</v>
      </c>
      <c r="K160" s="112" t="s">
        <v>501</v>
      </c>
    </row>
    <row r="161" spans="1:11" ht="47.25" x14ac:dyDescent="0.25">
      <c r="A161" s="298"/>
      <c r="B161" s="346"/>
      <c r="C161" s="380" t="s">
        <v>21</v>
      </c>
      <c r="D161" s="281">
        <v>1000</v>
      </c>
      <c r="E161" s="281">
        <v>1000</v>
      </c>
      <c r="F161" s="287">
        <f>E161/D161</f>
        <v>1</v>
      </c>
      <c r="G161" s="112" t="s">
        <v>246</v>
      </c>
      <c r="H161" s="110">
        <v>62</v>
      </c>
      <c r="I161" s="108" t="s">
        <v>484</v>
      </c>
      <c r="J161" s="111">
        <v>0</v>
      </c>
      <c r="K161" s="112" t="s">
        <v>500</v>
      </c>
    </row>
    <row r="162" spans="1:11" ht="47.25" x14ac:dyDescent="0.25">
      <c r="A162" s="298"/>
      <c r="B162" s="346"/>
      <c r="C162" s="381"/>
      <c r="D162" s="282"/>
      <c r="E162" s="282"/>
      <c r="F162" s="288"/>
      <c r="G162" s="131" t="s">
        <v>247</v>
      </c>
      <c r="H162" s="119">
        <v>58.1</v>
      </c>
      <c r="I162" s="108" t="s">
        <v>484</v>
      </c>
      <c r="J162" s="111">
        <v>0</v>
      </c>
      <c r="K162" s="112" t="s">
        <v>500</v>
      </c>
    </row>
    <row r="163" spans="1:11" ht="50.25" customHeight="1" x14ac:dyDescent="0.25">
      <c r="A163" s="298"/>
      <c r="B163" s="346"/>
      <c r="C163" s="381"/>
      <c r="D163" s="282"/>
      <c r="E163" s="282"/>
      <c r="F163" s="288"/>
      <c r="G163" s="131" t="s">
        <v>248</v>
      </c>
      <c r="H163" s="119">
        <v>28.9</v>
      </c>
      <c r="I163" s="108" t="s">
        <v>484</v>
      </c>
      <c r="J163" s="111">
        <v>0</v>
      </c>
      <c r="K163" s="112" t="s">
        <v>500</v>
      </c>
    </row>
    <row r="164" spans="1:11" ht="31.5" x14ac:dyDescent="0.25">
      <c r="A164" s="298"/>
      <c r="B164" s="346"/>
      <c r="C164" s="381"/>
      <c r="D164" s="282"/>
      <c r="E164" s="282"/>
      <c r="F164" s="288"/>
      <c r="G164" s="112" t="s">
        <v>249</v>
      </c>
      <c r="H164" s="110">
        <v>120000</v>
      </c>
      <c r="I164" s="110">
        <v>87874</v>
      </c>
      <c r="J164" s="113">
        <f t="shared" ref="J164" si="11">I164/H164</f>
        <v>0.73228333333333329</v>
      </c>
      <c r="K164" s="112" t="s">
        <v>501</v>
      </c>
    </row>
    <row r="165" spans="1:11" ht="47.25" x14ac:dyDescent="0.25">
      <c r="A165" s="298"/>
      <c r="B165" s="346"/>
      <c r="C165" s="381"/>
      <c r="D165" s="282"/>
      <c r="E165" s="282"/>
      <c r="F165" s="288"/>
      <c r="G165" s="112" t="s">
        <v>250</v>
      </c>
      <c r="H165" s="110">
        <v>2</v>
      </c>
      <c r="I165" s="110">
        <v>2</v>
      </c>
      <c r="J165" s="111">
        <v>1</v>
      </c>
      <c r="K165" s="112"/>
    </row>
    <row r="166" spans="1:11" ht="52.5" customHeight="1" x14ac:dyDescent="0.25">
      <c r="A166" s="298"/>
      <c r="B166" s="346"/>
      <c r="C166" s="381"/>
      <c r="D166" s="282"/>
      <c r="E166" s="282"/>
      <c r="F166" s="288"/>
      <c r="G166" s="112" t="s">
        <v>251</v>
      </c>
      <c r="H166" s="119">
        <v>42.8</v>
      </c>
      <c r="I166" s="110" t="s">
        <v>484</v>
      </c>
      <c r="J166" s="111">
        <v>0</v>
      </c>
      <c r="K166" s="112" t="s">
        <v>500</v>
      </c>
    </row>
    <row r="167" spans="1:11" ht="47.25" x14ac:dyDescent="0.25">
      <c r="A167" s="298"/>
      <c r="B167" s="346"/>
      <c r="C167" s="381"/>
      <c r="D167" s="282"/>
      <c r="E167" s="282"/>
      <c r="F167" s="288"/>
      <c r="G167" s="112" t="s">
        <v>252</v>
      </c>
      <c r="H167" s="129">
        <v>1</v>
      </c>
      <c r="I167" s="110">
        <v>1</v>
      </c>
      <c r="J167" s="111">
        <f>I167/H167</f>
        <v>1</v>
      </c>
      <c r="K167" s="112"/>
    </row>
    <row r="168" spans="1:11" ht="15.75" x14ac:dyDescent="0.25">
      <c r="A168" s="298"/>
      <c r="B168" s="346"/>
      <c r="C168" s="381"/>
      <c r="D168" s="282"/>
      <c r="E168" s="282"/>
      <c r="F168" s="288"/>
      <c r="G168" s="362" t="s">
        <v>24</v>
      </c>
      <c r="H168" s="363"/>
      <c r="I168" s="363"/>
      <c r="J168" s="363"/>
      <c r="K168" s="364"/>
    </row>
    <row r="169" spans="1:11" ht="94.5" x14ac:dyDescent="0.25">
      <c r="A169" s="298"/>
      <c r="B169" s="346"/>
      <c r="C169" s="381"/>
      <c r="D169" s="282"/>
      <c r="E169" s="282"/>
      <c r="F169" s="288"/>
      <c r="G169" s="112" t="s">
        <v>253</v>
      </c>
      <c r="H169" s="120">
        <v>111</v>
      </c>
      <c r="I169" s="110">
        <v>76</v>
      </c>
      <c r="J169" s="113">
        <f>I169/H169</f>
        <v>0.68468468468468469</v>
      </c>
      <c r="K169" s="112" t="s">
        <v>501</v>
      </c>
    </row>
    <row r="170" spans="1:11" ht="83.25" customHeight="1" x14ac:dyDescent="0.25">
      <c r="A170" s="306"/>
      <c r="B170" s="347"/>
      <c r="C170" s="382"/>
      <c r="D170" s="283"/>
      <c r="E170" s="283"/>
      <c r="F170" s="289"/>
      <c r="G170" s="122" t="s">
        <v>254</v>
      </c>
      <c r="H170" s="123">
        <v>15</v>
      </c>
      <c r="I170" s="106" t="s">
        <v>484</v>
      </c>
      <c r="J170" s="111">
        <v>0</v>
      </c>
      <c r="K170" s="112" t="s">
        <v>500</v>
      </c>
    </row>
    <row r="171" spans="1:11" ht="15.75" x14ac:dyDescent="0.25">
      <c r="A171" s="10"/>
      <c r="B171" s="309" t="s">
        <v>16</v>
      </c>
      <c r="C171" s="310"/>
      <c r="D171" s="13">
        <f>D159+D161</f>
        <v>34967.56</v>
      </c>
      <c r="E171" s="256">
        <f>E159+E161</f>
        <v>26774.44</v>
      </c>
      <c r="F171" s="14">
        <f>E171/D171</f>
        <v>0.76569368866457943</v>
      </c>
      <c r="G171" s="49"/>
      <c r="H171" s="11"/>
      <c r="I171" s="11"/>
      <c r="J171" s="11"/>
      <c r="K171" s="49"/>
    </row>
    <row r="172" spans="1:11" ht="36" customHeight="1" x14ac:dyDescent="0.25">
      <c r="A172" s="297">
        <v>10</v>
      </c>
      <c r="B172" s="345" t="s">
        <v>255</v>
      </c>
      <c r="C172" s="125" t="s">
        <v>13</v>
      </c>
      <c r="D172" s="121">
        <v>207203.6778</v>
      </c>
      <c r="E172" s="281">
        <v>147354.01</v>
      </c>
      <c r="F172" s="307">
        <f>E172/D172</f>
        <v>0.71115537892252612</v>
      </c>
      <c r="G172" s="337" t="s">
        <v>25</v>
      </c>
      <c r="H172" s="338"/>
      <c r="I172" s="338"/>
      <c r="J172" s="338"/>
      <c r="K172" s="339"/>
    </row>
    <row r="173" spans="1:11" ht="63" x14ac:dyDescent="0.25">
      <c r="A173" s="298"/>
      <c r="B173" s="346"/>
      <c r="C173" s="127" t="s">
        <v>480</v>
      </c>
      <c r="D173" s="192">
        <v>8311.91</v>
      </c>
      <c r="E173" s="283"/>
      <c r="F173" s="308"/>
      <c r="G173" s="112" t="s">
        <v>256</v>
      </c>
      <c r="H173" s="108">
        <v>64.3</v>
      </c>
      <c r="I173" s="120">
        <v>66</v>
      </c>
      <c r="J173" s="113">
        <f>I173/H173</f>
        <v>1.026438569206843</v>
      </c>
      <c r="K173" s="112"/>
    </row>
    <row r="174" spans="1:11" ht="33" customHeight="1" x14ac:dyDescent="0.25">
      <c r="A174" s="298"/>
      <c r="B174" s="346"/>
      <c r="C174" s="125" t="s">
        <v>21</v>
      </c>
      <c r="D174" s="121">
        <v>5000</v>
      </c>
      <c r="E174" s="192">
        <v>5000</v>
      </c>
      <c r="F174" s="113">
        <f>E174/D174</f>
        <v>1</v>
      </c>
      <c r="G174" s="301" t="s">
        <v>26</v>
      </c>
      <c r="H174" s="302"/>
      <c r="I174" s="302"/>
      <c r="J174" s="302"/>
      <c r="K174" s="303"/>
    </row>
    <row r="175" spans="1:11" ht="51.75" customHeight="1" x14ac:dyDescent="0.25">
      <c r="A175" s="298"/>
      <c r="B175" s="346"/>
      <c r="C175" s="187" t="s">
        <v>19</v>
      </c>
      <c r="D175" s="194">
        <v>0</v>
      </c>
      <c r="E175" s="194">
        <v>0</v>
      </c>
      <c r="F175" s="124">
        <v>0</v>
      </c>
      <c r="G175" s="126" t="s">
        <v>417</v>
      </c>
      <c r="H175" s="127">
        <v>5.6</v>
      </c>
      <c r="I175" s="127">
        <v>8</v>
      </c>
      <c r="J175" s="113">
        <f>I175/H175</f>
        <v>1.4285714285714286</v>
      </c>
      <c r="K175" s="112"/>
    </row>
    <row r="176" spans="1:11" ht="32.25" customHeight="1" x14ac:dyDescent="0.25">
      <c r="A176" s="298"/>
      <c r="B176" s="346"/>
      <c r="C176" s="158"/>
      <c r="D176" s="154"/>
      <c r="E176" s="154"/>
      <c r="F176" s="162"/>
      <c r="G176" s="112" t="s">
        <v>257</v>
      </c>
      <c r="H176" s="108">
        <v>2443</v>
      </c>
      <c r="I176" s="108">
        <v>2334</v>
      </c>
      <c r="J176" s="113">
        <f>I176/H176</f>
        <v>0.9553827261563651</v>
      </c>
      <c r="K176" s="112" t="s">
        <v>546</v>
      </c>
    </row>
    <row r="177" spans="1:11" ht="33" customHeight="1" x14ac:dyDescent="0.25">
      <c r="A177" s="298"/>
      <c r="B177" s="346"/>
      <c r="C177" s="158"/>
      <c r="D177" s="154"/>
      <c r="E177" s="154"/>
      <c r="F177" s="162"/>
      <c r="G177" s="301" t="s">
        <v>27</v>
      </c>
      <c r="H177" s="302"/>
      <c r="I177" s="302"/>
      <c r="J177" s="302"/>
      <c r="K177" s="303"/>
    </row>
    <row r="178" spans="1:11" ht="31.5" x14ac:dyDescent="0.25">
      <c r="A178" s="298"/>
      <c r="B178" s="346"/>
      <c r="C178" s="158"/>
      <c r="D178" s="154"/>
      <c r="E178" s="154"/>
      <c r="F178" s="162"/>
      <c r="G178" s="112" t="s">
        <v>424</v>
      </c>
      <c r="H178" s="110">
        <v>1100</v>
      </c>
      <c r="I178" s="129">
        <v>930</v>
      </c>
      <c r="J178" s="113">
        <f>I178/H178</f>
        <v>0.84545454545454546</v>
      </c>
      <c r="K178" s="112" t="s">
        <v>546</v>
      </c>
    </row>
    <row r="179" spans="1:11" ht="17.25" customHeight="1" x14ac:dyDescent="0.25">
      <c r="A179" s="298"/>
      <c r="B179" s="346"/>
      <c r="C179" s="158"/>
      <c r="D179" s="154"/>
      <c r="E179" s="154"/>
      <c r="F179" s="162"/>
      <c r="G179" s="301" t="s">
        <v>28</v>
      </c>
      <c r="H179" s="302"/>
      <c r="I179" s="302"/>
      <c r="J179" s="302"/>
      <c r="K179" s="303"/>
    </row>
    <row r="180" spans="1:11" ht="31.5" x14ac:dyDescent="0.25">
      <c r="A180" s="298"/>
      <c r="B180" s="346"/>
      <c r="C180" s="158"/>
      <c r="D180" s="154"/>
      <c r="E180" s="154"/>
      <c r="F180" s="162"/>
      <c r="G180" s="112" t="s">
        <v>258</v>
      </c>
      <c r="H180" s="110">
        <v>41</v>
      </c>
      <c r="I180" s="110">
        <v>36</v>
      </c>
      <c r="J180" s="113">
        <f>I180/H180</f>
        <v>0.87804878048780488</v>
      </c>
      <c r="K180" s="112" t="s">
        <v>546</v>
      </c>
    </row>
    <row r="181" spans="1:11" ht="47.25" x14ac:dyDescent="0.25">
      <c r="A181" s="298"/>
      <c r="B181" s="346"/>
      <c r="C181" s="158"/>
      <c r="D181" s="154"/>
      <c r="E181" s="154"/>
      <c r="F181" s="162"/>
      <c r="G181" s="112" t="s">
        <v>259</v>
      </c>
      <c r="H181" s="110">
        <v>339136</v>
      </c>
      <c r="I181" s="110">
        <v>352920</v>
      </c>
      <c r="J181" s="113">
        <f>I181/H181</f>
        <v>1.0406444612190979</v>
      </c>
      <c r="K181" s="112"/>
    </row>
    <row r="182" spans="1:11" ht="47.25" x14ac:dyDescent="0.25">
      <c r="A182" s="298"/>
      <c r="B182" s="346"/>
      <c r="C182" s="158"/>
      <c r="D182" s="154"/>
      <c r="E182" s="154"/>
      <c r="F182" s="162"/>
      <c r="G182" s="112" t="s">
        <v>260</v>
      </c>
      <c r="H182" s="219">
        <v>85</v>
      </c>
      <c r="I182" s="219">
        <v>90</v>
      </c>
      <c r="J182" s="113">
        <f>I182/H182</f>
        <v>1.0588235294117647</v>
      </c>
      <c r="K182" s="112"/>
    </row>
    <row r="183" spans="1:11" ht="63" x14ac:dyDescent="0.25">
      <c r="A183" s="298"/>
      <c r="B183" s="346"/>
      <c r="C183" s="158"/>
      <c r="D183" s="154"/>
      <c r="E183" s="154"/>
      <c r="F183" s="162"/>
      <c r="G183" s="126" t="s">
        <v>261</v>
      </c>
      <c r="H183" s="127">
        <v>90</v>
      </c>
      <c r="I183" s="127">
        <v>100</v>
      </c>
      <c r="J183" s="193">
        <f>I183/H183</f>
        <v>1.1111111111111112</v>
      </c>
      <c r="K183" s="126"/>
    </row>
    <row r="184" spans="1:11" ht="15.75" x14ac:dyDescent="0.25">
      <c r="A184" s="298"/>
      <c r="B184" s="346"/>
      <c r="C184" s="158"/>
      <c r="D184" s="154"/>
      <c r="E184" s="154"/>
      <c r="F184" s="162"/>
      <c r="G184" s="301" t="s">
        <v>93</v>
      </c>
      <c r="H184" s="302"/>
      <c r="I184" s="302"/>
      <c r="J184" s="302"/>
      <c r="K184" s="303"/>
    </row>
    <row r="185" spans="1:11" ht="66.75" customHeight="1" x14ac:dyDescent="0.25">
      <c r="A185" s="298"/>
      <c r="B185" s="346"/>
      <c r="C185" s="158"/>
      <c r="D185" s="154"/>
      <c r="E185" s="154"/>
      <c r="F185" s="162"/>
      <c r="G185" s="112" t="s">
        <v>262</v>
      </c>
      <c r="H185" s="108">
        <v>12</v>
      </c>
      <c r="I185" s="108">
        <v>9</v>
      </c>
      <c r="J185" s="111">
        <f>I185/H185</f>
        <v>0.75</v>
      </c>
      <c r="K185" s="112" t="s">
        <v>546</v>
      </c>
    </row>
    <row r="186" spans="1:11" ht="15.75" x14ac:dyDescent="0.25">
      <c r="A186" s="298"/>
      <c r="B186" s="346"/>
      <c r="C186" s="158"/>
      <c r="D186" s="154"/>
      <c r="E186" s="154"/>
      <c r="F186" s="162"/>
      <c r="G186" s="301" t="s">
        <v>29</v>
      </c>
      <c r="H186" s="302"/>
      <c r="I186" s="302"/>
      <c r="J186" s="302"/>
      <c r="K186" s="303"/>
    </row>
    <row r="187" spans="1:11" ht="63" x14ac:dyDescent="0.25">
      <c r="A187" s="298"/>
      <c r="B187" s="346"/>
      <c r="C187" s="158"/>
      <c r="D187" s="154"/>
      <c r="E187" s="154"/>
      <c r="F187" s="162"/>
      <c r="G187" s="122" t="s">
        <v>263</v>
      </c>
      <c r="H187" s="106">
        <v>95</v>
      </c>
      <c r="I187" s="106">
        <v>112.7</v>
      </c>
      <c r="J187" s="117">
        <f>I187/H187</f>
        <v>1.1863157894736842</v>
      </c>
      <c r="K187" s="112"/>
    </row>
    <row r="188" spans="1:11" ht="78.75" x14ac:dyDescent="0.25">
      <c r="A188" s="306"/>
      <c r="B188" s="347"/>
      <c r="C188" s="159"/>
      <c r="D188" s="155"/>
      <c r="E188" s="155"/>
      <c r="F188" s="163"/>
      <c r="G188" s="122" t="s">
        <v>264</v>
      </c>
      <c r="H188" s="106">
        <v>100</v>
      </c>
      <c r="I188" s="106">
        <v>109.8</v>
      </c>
      <c r="J188" s="117">
        <f>I188/H188</f>
        <v>1.0979999999999999</v>
      </c>
      <c r="K188" s="112"/>
    </row>
    <row r="189" spans="1:11" ht="15.75" x14ac:dyDescent="0.25">
      <c r="A189" s="10"/>
      <c r="B189" s="309" t="s">
        <v>16</v>
      </c>
      <c r="C189" s="310"/>
      <c r="D189" s="20">
        <f>D172+D174+D175</f>
        <v>212203.6778</v>
      </c>
      <c r="E189" s="257">
        <f>E172+E174+E175</f>
        <v>152354.01</v>
      </c>
      <c r="F189" s="15">
        <f>E189/D189</f>
        <v>0.71796121339420071</v>
      </c>
      <c r="G189" s="49"/>
      <c r="H189" s="11"/>
      <c r="I189" s="11"/>
      <c r="J189" s="11"/>
      <c r="K189" s="49"/>
    </row>
    <row r="190" spans="1:11" ht="19.5" customHeight="1" x14ac:dyDescent="0.25">
      <c r="A190" s="297">
        <v>11</v>
      </c>
      <c r="B190" s="345" t="s">
        <v>88</v>
      </c>
      <c r="C190" s="125" t="s">
        <v>13</v>
      </c>
      <c r="D190" s="121">
        <v>13267.13</v>
      </c>
      <c r="E190" s="192">
        <v>8627.8356299999996</v>
      </c>
      <c r="F190" s="113">
        <f>E190/D190</f>
        <v>0.6503166570313248</v>
      </c>
      <c r="G190" s="301" t="s">
        <v>425</v>
      </c>
      <c r="H190" s="302"/>
      <c r="I190" s="302"/>
      <c r="J190" s="302"/>
      <c r="K190" s="303"/>
    </row>
    <row r="191" spans="1:11" ht="64.5" customHeight="1" x14ac:dyDescent="0.25">
      <c r="A191" s="298"/>
      <c r="B191" s="346"/>
      <c r="C191" s="115" t="s">
        <v>418</v>
      </c>
      <c r="D191" s="192">
        <v>4588.4799999999996</v>
      </c>
      <c r="E191" s="192">
        <v>4580.1949999999997</v>
      </c>
      <c r="F191" s="113">
        <f>E191/D191</f>
        <v>0.99819439117093245</v>
      </c>
      <c r="G191" s="112" t="s">
        <v>265</v>
      </c>
      <c r="H191" s="108">
        <v>114</v>
      </c>
      <c r="I191" s="108">
        <v>141</v>
      </c>
      <c r="J191" s="113">
        <f>I191/H191</f>
        <v>1.236842105263158</v>
      </c>
      <c r="K191" s="112"/>
    </row>
    <row r="192" spans="1:11" ht="33" customHeight="1" x14ac:dyDescent="0.25">
      <c r="A192" s="298"/>
      <c r="B192" s="346"/>
      <c r="C192" s="350" t="s">
        <v>19</v>
      </c>
      <c r="D192" s="322">
        <v>880</v>
      </c>
      <c r="E192" s="281">
        <v>819.23</v>
      </c>
      <c r="F192" s="307">
        <f>E192/D192</f>
        <v>0.93094318181818181</v>
      </c>
      <c r="G192" s="301" t="s">
        <v>426</v>
      </c>
      <c r="H192" s="302"/>
      <c r="I192" s="302"/>
      <c r="J192" s="302"/>
      <c r="K192" s="303"/>
    </row>
    <row r="193" spans="1:11" ht="47.25" x14ac:dyDescent="0.25">
      <c r="A193" s="298"/>
      <c r="B193" s="346"/>
      <c r="C193" s="351"/>
      <c r="D193" s="378"/>
      <c r="E193" s="282"/>
      <c r="F193" s="330"/>
      <c r="G193" s="112" t="s">
        <v>427</v>
      </c>
      <c r="H193" s="108">
        <v>25</v>
      </c>
      <c r="I193" s="108">
        <v>24</v>
      </c>
      <c r="J193" s="111">
        <f>I193/H193</f>
        <v>0.96</v>
      </c>
      <c r="K193" s="197"/>
    </row>
    <row r="194" spans="1:11" ht="31.5" x14ac:dyDescent="0.25">
      <c r="A194" s="298"/>
      <c r="B194" s="346"/>
      <c r="C194" s="351"/>
      <c r="D194" s="378"/>
      <c r="E194" s="282"/>
      <c r="F194" s="330"/>
      <c r="G194" s="112" t="s">
        <v>266</v>
      </c>
      <c r="H194" s="108">
        <v>3353</v>
      </c>
      <c r="I194" s="108">
        <v>2900</v>
      </c>
      <c r="J194" s="113">
        <f>I194/H194</f>
        <v>0.86489710706829703</v>
      </c>
      <c r="K194" s="112" t="s">
        <v>87</v>
      </c>
    </row>
    <row r="195" spans="1:11" ht="31.5" x14ac:dyDescent="0.25">
      <c r="A195" s="298"/>
      <c r="B195" s="346"/>
      <c r="C195" s="351"/>
      <c r="D195" s="378"/>
      <c r="E195" s="282"/>
      <c r="F195" s="330"/>
      <c r="G195" s="112" t="s">
        <v>429</v>
      </c>
      <c r="H195" s="127">
        <v>31.3</v>
      </c>
      <c r="I195" s="127">
        <v>27</v>
      </c>
      <c r="J195" s="193">
        <f>I195/H195</f>
        <v>0.86261980830670926</v>
      </c>
      <c r="K195" s="112"/>
    </row>
    <row r="196" spans="1:11" ht="31.5" x14ac:dyDescent="0.25">
      <c r="A196" s="298"/>
      <c r="B196" s="346"/>
      <c r="C196" s="351"/>
      <c r="D196" s="378"/>
      <c r="E196" s="282"/>
      <c r="F196" s="330"/>
      <c r="G196" s="112" t="s">
        <v>428</v>
      </c>
      <c r="H196" s="127">
        <v>50</v>
      </c>
      <c r="I196" s="127">
        <v>54</v>
      </c>
      <c r="J196" s="118">
        <f>I196/H196</f>
        <v>1.08</v>
      </c>
      <c r="K196" s="112"/>
    </row>
    <row r="197" spans="1:11" ht="47.25" x14ac:dyDescent="0.25">
      <c r="A197" s="298"/>
      <c r="B197" s="346"/>
      <c r="C197" s="351"/>
      <c r="D197" s="378"/>
      <c r="E197" s="282"/>
      <c r="F197" s="330"/>
      <c r="G197" s="130" t="s">
        <v>267</v>
      </c>
      <c r="H197" s="129">
        <v>7</v>
      </c>
      <c r="I197" s="129">
        <v>9</v>
      </c>
      <c r="J197" s="113">
        <f>I197/H197</f>
        <v>1.2857142857142858</v>
      </c>
      <c r="K197" s="112"/>
    </row>
    <row r="198" spans="1:11" ht="19.5" customHeight="1" x14ac:dyDescent="0.25">
      <c r="A198" s="298"/>
      <c r="B198" s="346"/>
      <c r="C198" s="351"/>
      <c r="D198" s="378"/>
      <c r="E198" s="282"/>
      <c r="F198" s="330"/>
      <c r="G198" s="301" t="s">
        <v>30</v>
      </c>
      <c r="H198" s="302"/>
      <c r="I198" s="302"/>
      <c r="J198" s="302"/>
      <c r="K198" s="303"/>
    </row>
    <row r="199" spans="1:11" ht="31.5" x14ac:dyDescent="0.25">
      <c r="A199" s="298"/>
      <c r="B199" s="346"/>
      <c r="C199" s="351"/>
      <c r="D199" s="378"/>
      <c r="E199" s="282"/>
      <c r="F199" s="330"/>
      <c r="G199" s="112" t="s">
        <v>268</v>
      </c>
      <c r="H199" s="108">
        <v>120</v>
      </c>
      <c r="I199" s="108">
        <v>120</v>
      </c>
      <c r="J199" s="111">
        <f>I199/H199</f>
        <v>1</v>
      </c>
      <c r="K199" s="112"/>
    </row>
    <row r="200" spans="1:11" ht="47.25" x14ac:dyDescent="0.25">
      <c r="A200" s="298"/>
      <c r="B200" s="346"/>
      <c r="C200" s="351"/>
      <c r="D200" s="378"/>
      <c r="E200" s="282"/>
      <c r="F200" s="330"/>
      <c r="G200" s="112" t="s">
        <v>269</v>
      </c>
      <c r="H200" s="108">
        <v>33.479999999999997</v>
      </c>
      <c r="I200" s="108">
        <v>37</v>
      </c>
      <c r="J200" s="113">
        <f t="shared" ref="J200:J203" si="12">I200/H200</f>
        <v>1.1051373954599761</v>
      </c>
      <c r="K200" s="112" t="s">
        <v>521</v>
      </c>
    </row>
    <row r="201" spans="1:11" ht="47.25" x14ac:dyDescent="0.25">
      <c r="A201" s="298"/>
      <c r="B201" s="346"/>
      <c r="C201" s="351"/>
      <c r="D201" s="378"/>
      <c r="E201" s="282"/>
      <c r="F201" s="330"/>
      <c r="G201" s="112" t="s">
        <v>270</v>
      </c>
      <c r="H201" s="108">
        <v>62.34</v>
      </c>
      <c r="I201" s="108">
        <v>56</v>
      </c>
      <c r="J201" s="113">
        <f>I201/H201</f>
        <v>0.89829964709656718</v>
      </c>
      <c r="K201" s="112" t="s">
        <v>522</v>
      </c>
    </row>
    <row r="202" spans="1:11" ht="31.5" x14ac:dyDescent="0.25">
      <c r="A202" s="298"/>
      <c r="B202" s="346"/>
      <c r="C202" s="351"/>
      <c r="D202" s="378"/>
      <c r="E202" s="282"/>
      <c r="F202" s="330"/>
      <c r="G202" s="112" t="s">
        <v>271</v>
      </c>
      <c r="H202" s="108">
        <v>250</v>
      </c>
      <c r="I202" s="108">
        <v>0</v>
      </c>
      <c r="J202" s="111">
        <f t="shared" si="12"/>
        <v>0</v>
      </c>
      <c r="K202" s="112" t="s">
        <v>524</v>
      </c>
    </row>
    <row r="203" spans="1:11" ht="31.5" x14ac:dyDescent="0.25">
      <c r="A203" s="298"/>
      <c r="B203" s="346"/>
      <c r="C203" s="351"/>
      <c r="D203" s="378"/>
      <c r="E203" s="282"/>
      <c r="F203" s="330"/>
      <c r="G203" s="112" t="s">
        <v>272</v>
      </c>
      <c r="H203" s="108">
        <v>400</v>
      </c>
      <c r="I203" s="108">
        <v>0</v>
      </c>
      <c r="J203" s="111">
        <f t="shared" si="12"/>
        <v>0</v>
      </c>
      <c r="K203" s="112" t="s">
        <v>523</v>
      </c>
    </row>
    <row r="204" spans="1:11" ht="18.75" customHeight="1" x14ac:dyDescent="0.25">
      <c r="A204" s="298"/>
      <c r="B204" s="346"/>
      <c r="C204" s="351"/>
      <c r="D204" s="378"/>
      <c r="E204" s="282"/>
      <c r="F204" s="330"/>
      <c r="G204" s="301" t="s">
        <v>31</v>
      </c>
      <c r="H204" s="302"/>
      <c r="I204" s="302"/>
      <c r="J204" s="302"/>
      <c r="K204" s="303"/>
    </row>
    <row r="205" spans="1:11" ht="31.5" x14ac:dyDescent="0.25">
      <c r="A205" s="298"/>
      <c r="B205" s="346"/>
      <c r="C205" s="351"/>
      <c r="D205" s="378"/>
      <c r="E205" s="282"/>
      <c r="F205" s="330"/>
      <c r="G205" s="112" t="s">
        <v>273</v>
      </c>
      <c r="H205" s="108">
        <v>45</v>
      </c>
      <c r="I205" s="108">
        <v>45</v>
      </c>
      <c r="J205" s="111">
        <f>I205/H205</f>
        <v>1</v>
      </c>
      <c r="K205" s="112"/>
    </row>
    <row r="206" spans="1:11" ht="15.75" x14ac:dyDescent="0.25">
      <c r="A206" s="298"/>
      <c r="B206" s="346"/>
      <c r="C206" s="351"/>
      <c r="D206" s="378"/>
      <c r="E206" s="282"/>
      <c r="F206" s="330"/>
      <c r="G206" s="112" t="s">
        <v>274</v>
      </c>
      <c r="H206" s="110">
        <v>34000</v>
      </c>
      <c r="I206" s="110">
        <v>32917</v>
      </c>
      <c r="J206" s="113">
        <f>I206/H206</f>
        <v>0.96814705882352936</v>
      </c>
      <c r="K206" s="112"/>
    </row>
    <row r="207" spans="1:11" ht="31.5" x14ac:dyDescent="0.25">
      <c r="A207" s="298"/>
      <c r="B207" s="346"/>
      <c r="C207" s="351"/>
      <c r="D207" s="378"/>
      <c r="E207" s="282"/>
      <c r="F207" s="330"/>
      <c r="G207" s="112" t="s">
        <v>275</v>
      </c>
      <c r="H207" s="110">
        <v>6</v>
      </c>
      <c r="I207" s="110">
        <v>5</v>
      </c>
      <c r="J207" s="113">
        <f>I207/H207</f>
        <v>0.83333333333333337</v>
      </c>
      <c r="K207" s="112" t="s">
        <v>476</v>
      </c>
    </row>
    <row r="208" spans="1:11" ht="51.75" customHeight="1" x14ac:dyDescent="0.25">
      <c r="A208" s="298"/>
      <c r="B208" s="346"/>
      <c r="C208" s="351"/>
      <c r="D208" s="378"/>
      <c r="E208" s="282"/>
      <c r="F208" s="330"/>
      <c r="G208" s="301" t="s">
        <v>32</v>
      </c>
      <c r="H208" s="302"/>
      <c r="I208" s="302"/>
      <c r="J208" s="302"/>
      <c r="K208" s="303"/>
    </row>
    <row r="209" spans="1:11" ht="78.75" x14ac:dyDescent="0.25">
      <c r="A209" s="298"/>
      <c r="B209" s="346"/>
      <c r="C209" s="351"/>
      <c r="D209" s="378"/>
      <c r="E209" s="282"/>
      <c r="F209" s="330"/>
      <c r="G209" s="112" t="s">
        <v>276</v>
      </c>
      <c r="H209" s="110">
        <v>19</v>
      </c>
      <c r="I209" s="108">
        <v>19</v>
      </c>
      <c r="J209" s="111">
        <f>I209/H209</f>
        <v>1</v>
      </c>
      <c r="K209" s="112"/>
    </row>
    <row r="210" spans="1:11" ht="17.25" customHeight="1" x14ac:dyDescent="0.25">
      <c r="A210" s="298"/>
      <c r="B210" s="346"/>
      <c r="C210" s="351"/>
      <c r="D210" s="378"/>
      <c r="E210" s="282"/>
      <c r="F210" s="330"/>
      <c r="G210" s="301" t="s">
        <v>105</v>
      </c>
      <c r="H210" s="302"/>
      <c r="I210" s="302"/>
      <c r="J210" s="302"/>
      <c r="K210" s="303"/>
    </row>
    <row r="211" spans="1:11" ht="31.5" x14ac:dyDescent="0.25">
      <c r="A211" s="298"/>
      <c r="B211" s="346"/>
      <c r="C211" s="351"/>
      <c r="D211" s="378"/>
      <c r="E211" s="282"/>
      <c r="F211" s="330"/>
      <c r="G211" s="112" t="s">
        <v>277</v>
      </c>
      <c r="H211" s="108">
        <v>700</v>
      </c>
      <c r="I211" s="108">
        <v>700</v>
      </c>
      <c r="J211" s="111">
        <f>I211/H211</f>
        <v>1</v>
      </c>
      <c r="K211" s="218"/>
    </row>
    <row r="212" spans="1:11" ht="54" customHeight="1" x14ac:dyDescent="0.25">
      <c r="A212" s="298"/>
      <c r="B212" s="346"/>
      <c r="C212" s="351"/>
      <c r="D212" s="378"/>
      <c r="E212" s="282"/>
      <c r="F212" s="330"/>
      <c r="G212" s="301" t="s">
        <v>278</v>
      </c>
      <c r="H212" s="302"/>
      <c r="I212" s="302"/>
      <c r="J212" s="302"/>
      <c r="K212" s="303"/>
    </row>
    <row r="213" spans="1:11" ht="36" customHeight="1" x14ac:dyDescent="0.25">
      <c r="A213" s="306"/>
      <c r="B213" s="347"/>
      <c r="C213" s="352"/>
      <c r="D213" s="323"/>
      <c r="E213" s="283"/>
      <c r="F213" s="308"/>
      <c r="G213" s="122" t="s">
        <v>279</v>
      </c>
      <c r="H213" s="123">
        <v>129</v>
      </c>
      <c r="I213" s="106">
        <v>193</v>
      </c>
      <c r="J213" s="117">
        <f>I213/H213</f>
        <v>1.4961240310077519</v>
      </c>
      <c r="K213" s="122"/>
    </row>
    <row r="214" spans="1:11" ht="15.75" x14ac:dyDescent="0.25">
      <c r="A214" s="10"/>
      <c r="B214" s="309" t="s">
        <v>16</v>
      </c>
      <c r="C214" s="310"/>
      <c r="D214" s="16">
        <f>D190+D191+D192</f>
        <v>18735.61</v>
      </c>
      <c r="E214" s="97">
        <f>E190+E191+E192</f>
        <v>14027.260629999999</v>
      </c>
      <c r="F214" s="15">
        <f>E214/D214</f>
        <v>0.7486951655163615</v>
      </c>
      <c r="G214" s="49"/>
      <c r="H214" s="11"/>
      <c r="I214" s="11"/>
      <c r="J214" s="11"/>
      <c r="K214" s="49"/>
    </row>
    <row r="215" spans="1:11" x14ac:dyDescent="0.25">
      <c r="A215" s="297">
        <v>12</v>
      </c>
      <c r="B215" s="317" t="s">
        <v>280</v>
      </c>
      <c r="C215" s="448"/>
      <c r="D215" s="456"/>
      <c r="E215" s="284"/>
      <c r="F215" s="287"/>
      <c r="G215" s="385" t="s">
        <v>127</v>
      </c>
      <c r="H215" s="386"/>
      <c r="I215" s="386"/>
      <c r="J215" s="386"/>
      <c r="K215" s="387"/>
    </row>
    <row r="216" spans="1:11" ht="18" customHeight="1" x14ac:dyDescent="0.25">
      <c r="A216" s="298"/>
      <c r="B216" s="317"/>
      <c r="C216" s="448"/>
      <c r="D216" s="457"/>
      <c r="E216" s="285"/>
      <c r="F216" s="288"/>
      <c r="G216" s="388"/>
      <c r="H216" s="389"/>
      <c r="I216" s="389"/>
      <c r="J216" s="389"/>
      <c r="K216" s="390"/>
    </row>
    <row r="217" spans="1:11" ht="47.25" x14ac:dyDescent="0.25">
      <c r="A217" s="298"/>
      <c r="B217" s="317"/>
      <c r="C217" s="448"/>
      <c r="D217" s="457"/>
      <c r="E217" s="285"/>
      <c r="F217" s="288"/>
      <c r="G217" s="112" t="s">
        <v>282</v>
      </c>
      <c r="H217" s="199">
        <v>3000</v>
      </c>
      <c r="I217" s="108">
        <v>1018</v>
      </c>
      <c r="J217" s="113">
        <f>I217/H217</f>
        <v>0.33933333333333332</v>
      </c>
      <c r="K217" s="112" t="s">
        <v>137</v>
      </c>
    </row>
    <row r="218" spans="1:11" ht="15.75" x14ac:dyDescent="0.25">
      <c r="A218" s="298"/>
      <c r="B218" s="317"/>
      <c r="C218" s="448"/>
      <c r="D218" s="457"/>
      <c r="E218" s="285"/>
      <c r="F218" s="288"/>
      <c r="G218" s="301" t="s">
        <v>128</v>
      </c>
      <c r="H218" s="302"/>
      <c r="I218" s="302"/>
      <c r="J218" s="302"/>
      <c r="K218" s="303"/>
    </row>
    <row r="219" spans="1:11" ht="36" customHeight="1" x14ac:dyDescent="0.25">
      <c r="A219" s="298"/>
      <c r="B219" s="317"/>
      <c r="C219" s="448"/>
      <c r="D219" s="457"/>
      <c r="E219" s="285"/>
      <c r="F219" s="288"/>
      <c r="G219" s="112" t="s">
        <v>283</v>
      </c>
      <c r="H219" s="108">
        <v>300</v>
      </c>
      <c r="I219" s="108">
        <v>139</v>
      </c>
      <c r="J219" s="113">
        <f>I219/H219</f>
        <v>0.46333333333333332</v>
      </c>
      <c r="K219" s="112" t="s">
        <v>95</v>
      </c>
    </row>
    <row r="220" spans="1:11" ht="52.5" customHeight="1" x14ac:dyDescent="0.25">
      <c r="A220" s="298"/>
      <c r="B220" s="447" t="s">
        <v>281</v>
      </c>
      <c r="C220" s="448"/>
      <c r="D220" s="457"/>
      <c r="E220" s="285"/>
      <c r="F220" s="288"/>
      <c r="G220" s="112" t="s">
        <v>284</v>
      </c>
      <c r="H220" s="110">
        <v>1200</v>
      </c>
      <c r="I220" s="110">
        <v>1048</v>
      </c>
      <c r="J220" s="113">
        <f>I220/H220</f>
        <v>0.87333333333333329</v>
      </c>
      <c r="K220" s="112" t="s">
        <v>96</v>
      </c>
    </row>
    <row r="221" spans="1:11" ht="36" customHeight="1" x14ac:dyDescent="0.25">
      <c r="A221" s="298"/>
      <c r="B221" s="447"/>
      <c r="C221" s="448"/>
      <c r="D221" s="457"/>
      <c r="E221" s="285"/>
      <c r="F221" s="288"/>
      <c r="G221" s="112" t="s">
        <v>285</v>
      </c>
      <c r="H221" s="108">
        <v>30</v>
      </c>
      <c r="I221" s="108">
        <v>78</v>
      </c>
      <c r="J221" s="113">
        <f>I221/H221</f>
        <v>2.6</v>
      </c>
      <c r="K221" s="112" t="s">
        <v>97</v>
      </c>
    </row>
    <row r="222" spans="1:11" ht="47.25" x14ac:dyDescent="0.25">
      <c r="A222" s="298"/>
      <c r="B222" s="447"/>
      <c r="C222" s="448"/>
      <c r="D222" s="457"/>
      <c r="E222" s="285"/>
      <c r="F222" s="288"/>
      <c r="G222" s="112" t="s">
        <v>286</v>
      </c>
      <c r="H222" s="108">
        <v>30</v>
      </c>
      <c r="I222" s="108">
        <v>78</v>
      </c>
      <c r="J222" s="113">
        <f>I222/H222</f>
        <v>2.6</v>
      </c>
      <c r="K222" s="112" t="s">
        <v>99</v>
      </c>
    </row>
    <row r="223" spans="1:11" ht="31.5" x14ac:dyDescent="0.25">
      <c r="A223" s="298"/>
      <c r="B223" s="447"/>
      <c r="C223" s="448"/>
      <c r="D223" s="457"/>
      <c r="E223" s="285"/>
      <c r="F223" s="288"/>
      <c r="G223" s="112" t="s">
        <v>287</v>
      </c>
      <c r="H223" s="108">
        <v>30</v>
      </c>
      <c r="I223" s="108">
        <v>35</v>
      </c>
      <c r="J223" s="113">
        <f>I223/H223</f>
        <v>1.1666666666666667</v>
      </c>
      <c r="K223" s="112" t="s">
        <v>98</v>
      </c>
    </row>
    <row r="224" spans="1:11" ht="20.25" customHeight="1" x14ac:dyDescent="0.25">
      <c r="A224" s="298"/>
      <c r="B224" s="447"/>
      <c r="C224" s="448"/>
      <c r="D224" s="457"/>
      <c r="E224" s="285"/>
      <c r="F224" s="288"/>
      <c r="G224" s="301" t="s">
        <v>101</v>
      </c>
      <c r="H224" s="302"/>
      <c r="I224" s="302"/>
      <c r="J224" s="302"/>
      <c r="K224" s="303"/>
    </row>
    <row r="225" spans="1:11" ht="47.25" x14ac:dyDescent="0.25">
      <c r="A225" s="298"/>
      <c r="B225" s="447"/>
      <c r="C225" s="448"/>
      <c r="D225" s="457"/>
      <c r="E225" s="285"/>
      <c r="F225" s="288"/>
      <c r="G225" s="112" t="s">
        <v>288</v>
      </c>
      <c r="H225" s="110">
        <v>2200</v>
      </c>
      <c r="I225" s="110">
        <v>3057</v>
      </c>
      <c r="J225" s="113">
        <f>I225/H225</f>
        <v>1.3895454545454546</v>
      </c>
      <c r="K225" s="112" t="s">
        <v>100</v>
      </c>
    </row>
    <row r="226" spans="1:11" ht="47.25" x14ac:dyDescent="0.25">
      <c r="A226" s="298"/>
      <c r="B226" s="459"/>
      <c r="C226" s="448"/>
      <c r="D226" s="458"/>
      <c r="E226" s="286"/>
      <c r="F226" s="289"/>
      <c r="G226" s="112" t="s">
        <v>289</v>
      </c>
      <c r="H226" s="110">
        <v>50</v>
      </c>
      <c r="I226" s="110">
        <v>118</v>
      </c>
      <c r="J226" s="111">
        <f>I226/H226</f>
        <v>2.36</v>
      </c>
      <c r="K226" s="112"/>
    </row>
    <row r="227" spans="1:11" ht="15.75" x14ac:dyDescent="0.25">
      <c r="A227" s="298"/>
      <c r="B227" s="348" t="s">
        <v>33</v>
      </c>
      <c r="C227" s="349"/>
      <c r="D227" s="139">
        <f>D215</f>
        <v>0</v>
      </c>
      <c r="E227" s="258">
        <f>E215</f>
        <v>0</v>
      </c>
      <c r="F227" s="138">
        <v>0</v>
      </c>
      <c r="G227" s="19"/>
      <c r="H227" s="78"/>
      <c r="I227" s="12"/>
      <c r="J227" s="12"/>
      <c r="K227" s="19"/>
    </row>
    <row r="228" spans="1:11" ht="22.5" customHeight="1" x14ac:dyDescent="0.25">
      <c r="A228" s="298"/>
      <c r="B228" s="324" t="s">
        <v>290</v>
      </c>
      <c r="C228" s="125" t="s">
        <v>13</v>
      </c>
      <c r="D228" s="121">
        <v>69.91</v>
      </c>
      <c r="E228" s="192">
        <v>0</v>
      </c>
      <c r="F228" s="203">
        <f>E228/D228</f>
        <v>0</v>
      </c>
      <c r="G228" s="301" t="s">
        <v>94</v>
      </c>
      <c r="H228" s="302"/>
      <c r="I228" s="302"/>
      <c r="J228" s="302"/>
      <c r="K228" s="303"/>
    </row>
    <row r="229" spans="1:11" ht="63" x14ac:dyDescent="0.25">
      <c r="A229" s="298"/>
      <c r="B229" s="325"/>
      <c r="C229" s="350" t="s">
        <v>21</v>
      </c>
      <c r="D229" s="322">
        <v>1518.89</v>
      </c>
      <c r="E229" s="281">
        <v>0</v>
      </c>
      <c r="F229" s="278">
        <f>E229/D229</f>
        <v>0</v>
      </c>
      <c r="G229" s="112" t="s">
        <v>293</v>
      </c>
      <c r="H229" s="125" t="s">
        <v>34</v>
      </c>
      <c r="I229" s="125" t="s">
        <v>530</v>
      </c>
      <c r="J229" s="125" t="s">
        <v>526</v>
      </c>
      <c r="K229" s="112" t="s">
        <v>129</v>
      </c>
    </row>
    <row r="230" spans="1:11" ht="47.25" x14ac:dyDescent="0.25">
      <c r="A230" s="298"/>
      <c r="B230" s="325"/>
      <c r="C230" s="351"/>
      <c r="D230" s="378"/>
      <c r="E230" s="282"/>
      <c r="F230" s="279"/>
      <c r="G230" s="112" t="s">
        <v>430</v>
      </c>
      <c r="H230" s="125" t="s">
        <v>35</v>
      </c>
      <c r="I230" s="125" t="s">
        <v>527</v>
      </c>
      <c r="J230" s="113">
        <v>0.59599999999999997</v>
      </c>
      <c r="K230" s="340" t="s">
        <v>459</v>
      </c>
    </row>
    <row r="231" spans="1:11" ht="47.25" x14ac:dyDescent="0.25">
      <c r="A231" s="298"/>
      <c r="B231" s="325"/>
      <c r="C231" s="351"/>
      <c r="D231" s="378"/>
      <c r="E231" s="282"/>
      <c r="F231" s="279"/>
      <c r="G231" s="112" t="s">
        <v>472</v>
      </c>
      <c r="H231" s="115" t="s">
        <v>82</v>
      </c>
      <c r="I231" s="115" t="s">
        <v>529</v>
      </c>
      <c r="J231" s="115" t="s">
        <v>528</v>
      </c>
      <c r="K231" s="342"/>
    </row>
    <row r="232" spans="1:11" ht="31.5" x14ac:dyDescent="0.25">
      <c r="A232" s="298"/>
      <c r="B232" s="325"/>
      <c r="C232" s="351"/>
      <c r="D232" s="378"/>
      <c r="E232" s="282"/>
      <c r="F232" s="279"/>
      <c r="G232" s="112" t="s">
        <v>291</v>
      </c>
      <c r="H232" s="125" t="s">
        <v>35</v>
      </c>
      <c r="I232" s="125" t="s">
        <v>531</v>
      </c>
      <c r="J232" s="111">
        <f>I232/H232</f>
        <v>1.3360000000000001</v>
      </c>
      <c r="K232" s="341"/>
    </row>
    <row r="233" spans="1:11" ht="31.5" x14ac:dyDescent="0.25">
      <c r="A233" s="298"/>
      <c r="B233" s="325"/>
      <c r="C233" s="351"/>
      <c r="D233" s="378"/>
      <c r="E233" s="282"/>
      <c r="F233" s="279"/>
      <c r="G233" s="112" t="s">
        <v>292</v>
      </c>
      <c r="H233" s="125" t="s">
        <v>37</v>
      </c>
      <c r="I233" s="125" t="s">
        <v>532</v>
      </c>
      <c r="J233" s="113">
        <f t="shared" ref="J233:J237" si="13">I233/H233</f>
        <v>1.0333333333333334</v>
      </c>
      <c r="K233" s="112" t="s">
        <v>98</v>
      </c>
    </row>
    <row r="234" spans="1:11" ht="51.75" customHeight="1" x14ac:dyDescent="0.25">
      <c r="A234" s="298"/>
      <c r="B234" s="325"/>
      <c r="C234" s="351"/>
      <c r="D234" s="378"/>
      <c r="E234" s="282"/>
      <c r="F234" s="279"/>
      <c r="G234" s="112" t="s">
        <v>294</v>
      </c>
      <c r="H234" s="125" t="s">
        <v>36</v>
      </c>
      <c r="I234" s="125" t="s">
        <v>460</v>
      </c>
      <c r="J234" s="111">
        <f>I234/H234</f>
        <v>0.3</v>
      </c>
      <c r="K234" s="340" t="s">
        <v>138</v>
      </c>
    </row>
    <row r="235" spans="1:11" ht="33.75" customHeight="1" x14ac:dyDescent="0.25">
      <c r="A235" s="298"/>
      <c r="B235" s="325"/>
      <c r="C235" s="351"/>
      <c r="D235" s="378"/>
      <c r="E235" s="282"/>
      <c r="F235" s="279"/>
      <c r="G235" s="112" t="s">
        <v>295</v>
      </c>
      <c r="H235" s="125" t="s">
        <v>37</v>
      </c>
      <c r="I235" s="125" t="s">
        <v>496</v>
      </c>
      <c r="J235" s="113">
        <f t="shared" si="13"/>
        <v>0.56666666666666665</v>
      </c>
      <c r="K235" s="342"/>
    </row>
    <row r="236" spans="1:11" ht="47.25" x14ac:dyDescent="0.25">
      <c r="A236" s="298"/>
      <c r="B236" s="325"/>
      <c r="C236" s="351"/>
      <c r="D236" s="378"/>
      <c r="E236" s="282"/>
      <c r="F236" s="279"/>
      <c r="G236" s="112" t="s">
        <v>296</v>
      </c>
      <c r="H236" s="125" t="s">
        <v>36</v>
      </c>
      <c r="I236" s="125" t="s">
        <v>462</v>
      </c>
      <c r="J236" s="111">
        <f t="shared" si="13"/>
        <v>0.4</v>
      </c>
      <c r="K236" s="342"/>
    </row>
    <row r="237" spans="1:11" ht="31.5" x14ac:dyDescent="0.25">
      <c r="A237" s="298"/>
      <c r="B237" s="325"/>
      <c r="C237" s="351"/>
      <c r="D237" s="378"/>
      <c r="E237" s="282"/>
      <c r="F237" s="279"/>
      <c r="G237" s="112" t="s">
        <v>297</v>
      </c>
      <c r="H237" s="125" t="s">
        <v>142</v>
      </c>
      <c r="I237" s="125" t="s">
        <v>462</v>
      </c>
      <c r="J237" s="113">
        <f t="shared" si="13"/>
        <v>0.33333333333333331</v>
      </c>
      <c r="K237" s="342"/>
    </row>
    <row r="238" spans="1:11" ht="37.5" customHeight="1" x14ac:dyDescent="0.25">
      <c r="A238" s="298"/>
      <c r="B238" s="325"/>
      <c r="C238" s="351"/>
      <c r="D238" s="378"/>
      <c r="E238" s="282"/>
      <c r="F238" s="279"/>
      <c r="G238" s="112" t="s">
        <v>298</v>
      </c>
      <c r="H238" s="125" t="s">
        <v>38</v>
      </c>
      <c r="I238" s="125" t="s">
        <v>461</v>
      </c>
      <c r="J238" s="111">
        <f t="shared" ref="J238" si="14">I238/H238</f>
        <v>0</v>
      </c>
      <c r="K238" s="342"/>
    </row>
    <row r="239" spans="1:11" ht="47.25" x14ac:dyDescent="0.25">
      <c r="A239" s="298"/>
      <c r="B239" s="325"/>
      <c r="C239" s="351"/>
      <c r="D239" s="378"/>
      <c r="E239" s="282"/>
      <c r="F239" s="279"/>
      <c r="G239" s="112" t="s">
        <v>299</v>
      </c>
      <c r="H239" s="125" t="s">
        <v>38</v>
      </c>
      <c r="I239" s="125" t="s">
        <v>497</v>
      </c>
      <c r="J239" s="113">
        <f>I239/H239</f>
        <v>0.125</v>
      </c>
      <c r="K239" s="341"/>
    </row>
    <row r="240" spans="1:11" ht="15.75" x14ac:dyDescent="0.25">
      <c r="A240" s="298"/>
      <c r="B240" s="325"/>
      <c r="C240" s="351"/>
      <c r="D240" s="378"/>
      <c r="E240" s="282"/>
      <c r="F240" s="279"/>
      <c r="G240" s="301" t="s">
        <v>79</v>
      </c>
      <c r="H240" s="302"/>
      <c r="I240" s="302"/>
      <c r="J240" s="302"/>
      <c r="K240" s="303"/>
    </row>
    <row r="241" spans="1:11" ht="78.75" x14ac:dyDescent="0.25">
      <c r="A241" s="298"/>
      <c r="B241" s="325"/>
      <c r="C241" s="351"/>
      <c r="D241" s="378"/>
      <c r="E241" s="282"/>
      <c r="F241" s="279"/>
      <c r="G241" s="112" t="s">
        <v>431</v>
      </c>
      <c r="H241" s="125" t="s">
        <v>39</v>
      </c>
      <c r="I241" s="125" t="s">
        <v>533</v>
      </c>
      <c r="J241" s="125" t="s">
        <v>534</v>
      </c>
      <c r="K241" s="340" t="s">
        <v>132</v>
      </c>
    </row>
    <row r="242" spans="1:11" ht="47.25" x14ac:dyDescent="0.25">
      <c r="A242" s="298"/>
      <c r="B242" s="325"/>
      <c r="C242" s="351"/>
      <c r="D242" s="378"/>
      <c r="E242" s="282"/>
      <c r="F242" s="279"/>
      <c r="G242" s="112" t="s">
        <v>473</v>
      </c>
      <c r="H242" s="125" t="s">
        <v>40</v>
      </c>
      <c r="I242" s="125" t="s">
        <v>535</v>
      </c>
      <c r="J242" s="111">
        <f>I242/H242</f>
        <v>0.67</v>
      </c>
      <c r="K242" s="341"/>
    </row>
    <row r="243" spans="1:11" ht="47.25" x14ac:dyDescent="0.25">
      <c r="A243" s="298"/>
      <c r="B243" s="325"/>
      <c r="C243" s="351"/>
      <c r="D243" s="378"/>
      <c r="E243" s="282"/>
      <c r="F243" s="279"/>
      <c r="G243" s="112" t="s">
        <v>300</v>
      </c>
      <c r="H243" s="125" t="s">
        <v>40</v>
      </c>
      <c r="I243" s="125" t="s">
        <v>536</v>
      </c>
      <c r="J243" s="111">
        <f>I243/H243</f>
        <v>1.08</v>
      </c>
      <c r="K243" s="112" t="s">
        <v>102</v>
      </c>
    </row>
    <row r="244" spans="1:11" ht="34.5" customHeight="1" x14ac:dyDescent="0.25">
      <c r="A244" s="298"/>
      <c r="B244" s="325"/>
      <c r="C244" s="351"/>
      <c r="D244" s="378"/>
      <c r="E244" s="282"/>
      <c r="F244" s="279"/>
      <c r="G244" s="301" t="s">
        <v>544</v>
      </c>
      <c r="H244" s="302"/>
      <c r="I244" s="302"/>
      <c r="J244" s="302"/>
      <c r="K244" s="303"/>
    </row>
    <row r="245" spans="1:11" ht="34.5" customHeight="1" x14ac:dyDescent="0.25">
      <c r="A245" s="298"/>
      <c r="B245" s="325"/>
      <c r="C245" s="351"/>
      <c r="D245" s="378"/>
      <c r="E245" s="282"/>
      <c r="F245" s="279"/>
      <c r="G245" s="109" t="s">
        <v>301</v>
      </c>
      <c r="H245" s="108">
        <v>2</v>
      </c>
      <c r="I245" s="108">
        <v>0</v>
      </c>
      <c r="J245" s="111">
        <f t="shared" ref="J245:J247" si="15">I245/H245</f>
        <v>0</v>
      </c>
      <c r="K245" s="340" t="s">
        <v>502</v>
      </c>
    </row>
    <row r="246" spans="1:11" ht="69.75" customHeight="1" x14ac:dyDescent="0.25">
      <c r="A246" s="298"/>
      <c r="B246" s="325"/>
      <c r="C246" s="351"/>
      <c r="D246" s="378"/>
      <c r="E246" s="282"/>
      <c r="F246" s="279"/>
      <c r="G246" s="112" t="s">
        <v>302</v>
      </c>
      <c r="H246" s="108">
        <v>2</v>
      </c>
      <c r="I246" s="108">
        <v>0</v>
      </c>
      <c r="J246" s="111">
        <f t="shared" si="15"/>
        <v>0</v>
      </c>
      <c r="K246" s="342"/>
    </row>
    <row r="247" spans="1:11" ht="69.75" customHeight="1" x14ac:dyDescent="0.25">
      <c r="A247" s="298"/>
      <c r="B247" s="325"/>
      <c r="C247" s="351"/>
      <c r="D247" s="378"/>
      <c r="E247" s="282"/>
      <c r="F247" s="279"/>
      <c r="G247" s="112" t="s">
        <v>303</v>
      </c>
      <c r="H247" s="108">
        <v>1</v>
      </c>
      <c r="I247" s="108">
        <v>1</v>
      </c>
      <c r="J247" s="111">
        <f t="shared" si="15"/>
        <v>1</v>
      </c>
      <c r="K247" s="341"/>
    </row>
    <row r="248" spans="1:11" ht="15.75" x14ac:dyDescent="0.25">
      <c r="A248" s="298"/>
      <c r="B248" s="325"/>
      <c r="C248" s="351"/>
      <c r="D248" s="378"/>
      <c r="E248" s="282"/>
      <c r="F248" s="279"/>
      <c r="G248" s="301" t="s">
        <v>80</v>
      </c>
      <c r="H248" s="302"/>
      <c r="I248" s="302"/>
      <c r="J248" s="302"/>
      <c r="K248" s="303"/>
    </row>
    <row r="249" spans="1:11" ht="47.25" x14ac:dyDescent="0.25">
      <c r="A249" s="298"/>
      <c r="B249" s="325"/>
      <c r="C249" s="351"/>
      <c r="D249" s="378"/>
      <c r="E249" s="282"/>
      <c r="F249" s="279"/>
      <c r="G249" s="112" t="s">
        <v>304</v>
      </c>
      <c r="H249" s="125" t="s">
        <v>305</v>
      </c>
      <c r="I249" s="125" t="s">
        <v>537</v>
      </c>
      <c r="J249" s="125" t="s">
        <v>538</v>
      </c>
      <c r="K249" s="112" t="s">
        <v>100</v>
      </c>
    </row>
    <row r="250" spans="1:11" ht="15.75" x14ac:dyDescent="0.25">
      <c r="A250" s="298"/>
      <c r="B250" s="325"/>
      <c r="C250" s="351"/>
      <c r="D250" s="378"/>
      <c r="E250" s="282"/>
      <c r="F250" s="279"/>
      <c r="G250" s="301" t="s">
        <v>130</v>
      </c>
      <c r="H250" s="302"/>
      <c r="I250" s="302"/>
      <c r="J250" s="302"/>
      <c r="K250" s="303"/>
    </row>
    <row r="251" spans="1:11" ht="99.75" customHeight="1" x14ac:dyDescent="0.25">
      <c r="A251" s="298"/>
      <c r="B251" s="325"/>
      <c r="C251" s="351"/>
      <c r="D251" s="378"/>
      <c r="E251" s="282"/>
      <c r="F251" s="279"/>
      <c r="G251" s="112" t="s">
        <v>306</v>
      </c>
      <c r="H251" s="125" t="s">
        <v>36</v>
      </c>
      <c r="I251" s="125" t="s">
        <v>142</v>
      </c>
      <c r="J251" s="111">
        <f>I251/H251</f>
        <v>1.2</v>
      </c>
      <c r="K251" s="112" t="s">
        <v>477</v>
      </c>
    </row>
    <row r="252" spans="1:11" ht="47.25" x14ac:dyDescent="0.25">
      <c r="A252" s="298"/>
      <c r="B252" s="326"/>
      <c r="C252" s="352"/>
      <c r="D252" s="323"/>
      <c r="E252" s="283"/>
      <c r="F252" s="280"/>
      <c r="G252" s="112" t="s">
        <v>307</v>
      </c>
      <c r="H252" s="110">
        <v>2000</v>
      </c>
      <c r="I252" s="110">
        <v>1110</v>
      </c>
      <c r="J252" s="113">
        <f>I252/H252</f>
        <v>0.55500000000000005</v>
      </c>
      <c r="K252" s="112" t="s">
        <v>131</v>
      </c>
    </row>
    <row r="253" spans="1:11" ht="15.75" x14ac:dyDescent="0.25">
      <c r="A253" s="298"/>
      <c r="B253" s="348" t="s">
        <v>53</v>
      </c>
      <c r="C253" s="349"/>
      <c r="D253" s="17">
        <f>D228+D229</f>
        <v>1588.8000000000002</v>
      </c>
      <c r="E253" s="247">
        <f>E228+E229</f>
        <v>0</v>
      </c>
      <c r="F253" s="138">
        <f>E253/D253</f>
        <v>0</v>
      </c>
      <c r="G253" s="19"/>
      <c r="H253" s="12"/>
      <c r="I253" s="12"/>
      <c r="J253" s="12"/>
      <c r="K253" s="19"/>
    </row>
    <row r="254" spans="1:11" ht="149.25" customHeight="1" x14ac:dyDescent="0.25">
      <c r="A254" s="298"/>
      <c r="B254" s="122" t="s">
        <v>435</v>
      </c>
      <c r="C254" s="187" t="s">
        <v>13</v>
      </c>
      <c r="D254" s="196">
        <v>120</v>
      </c>
      <c r="E254" s="194">
        <v>52.14</v>
      </c>
      <c r="F254" s="117">
        <f>E254/D254</f>
        <v>0.4345</v>
      </c>
      <c r="G254" s="126" t="s">
        <v>432</v>
      </c>
      <c r="H254" s="127">
        <v>960</v>
      </c>
      <c r="I254" s="108">
        <v>417</v>
      </c>
      <c r="J254" s="113">
        <f>I254/H254</f>
        <v>0.43437500000000001</v>
      </c>
      <c r="K254" s="132" t="s">
        <v>478</v>
      </c>
    </row>
    <row r="255" spans="1:11" ht="15.75" x14ac:dyDescent="0.25">
      <c r="A255" s="298"/>
      <c r="B255" s="348" t="s">
        <v>61</v>
      </c>
      <c r="C255" s="349"/>
      <c r="D255" s="17">
        <f>D254</f>
        <v>120</v>
      </c>
      <c r="E255" s="247">
        <f>E254</f>
        <v>52.14</v>
      </c>
      <c r="F255" s="18">
        <f>E255/D255</f>
        <v>0.4345</v>
      </c>
      <c r="G255" s="19"/>
      <c r="H255" s="12"/>
      <c r="I255" s="12"/>
      <c r="J255" s="12"/>
      <c r="K255" s="19"/>
    </row>
    <row r="256" spans="1:11" ht="47.25" x14ac:dyDescent="0.25">
      <c r="A256" s="298"/>
      <c r="B256" s="446" t="s">
        <v>434</v>
      </c>
      <c r="C256" s="297" t="s">
        <v>13</v>
      </c>
      <c r="D256" s="322">
        <v>5015.84</v>
      </c>
      <c r="E256" s="281">
        <v>2550.52</v>
      </c>
      <c r="F256" s="307">
        <f>E256/D256</f>
        <v>0.50849309387859265</v>
      </c>
      <c r="G256" s="112" t="s">
        <v>433</v>
      </c>
      <c r="H256" s="108">
        <v>12</v>
      </c>
      <c r="I256" s="108">
        <v>1</v>
      </c>
      <c r="J256" s="113">
        <f>I256/H256</f>
        <v>8.3333333333333329E-2</v>
      </c>
      <c r="K256" s="112" t="s">
        <v>481</v>
      </c>
    </row>
    <row r="257" spans="1:66" ht="31.5" x14ac:dyDescent="0.25">
      <c r="A257" s="298"/>
      <c r="B257" s="447"/>
      <c r="C257" s="298"/>
      <c r="D257" s="378"/>
      <c r="E257" s="282"/>
      <c r="F257" s="330"/>
      <c r="G257" s="112" t="s">
        <v>436</v>
      </c>
      <c r="H257" s="108">
        <v>4</v>
      </c>
      <c r="I257" s="108">
        <v>0</v>
      </c>
      <c r="J257" s="111">
        <f>I257/H257</f>
        <v>0</v>
      </c>
      <c r="K257" s="112" t="s">
        <v>103</v>
      </c>
    </row>
    <row r="258" spans="1:66" ht="56.25" customHeight="1" x14ac:dyDescent="0.25">
      <c r="A258" s="298"/>
      <c r="B258" s="181"/>
      <c r="C258" s="83"/>
      <c r="D258" s="144"/>
      <c r="E258" s="195"/>
      <c r="F258" s="143"/>
      <c r="G258" s="112" t="s">
        <v>495</v>
      </c>
      <c r="H258" s="108">
        <v>500</v>
      </c>
      <c r="I258" s="108">
        <v>597</v>
      </c>
      <c r="J258" s="113">
        <f>I258/H258</f>
        <v>1.194</v>
      </c>
      <c r="K258" s="112" t="s">
        <v>103</v>
      </c>
    </row>
    <row r="259" spans="1:66" ht="15.75" x14ac:dyDescent="0.25">
      <c r="A259" s="306"/>
      <c r="B259" s="348" t="s">
        <v>412</v>
      </c>
      <c r="C259" s="349"/>
      <c r="D259" s="17">
        <f>D256</f>
        <v>5015.84</v>
      </c>
      <c r="E259" s="247">
        <f>E256</f>
        <v>2550.52</v>
      </c>
      <c r="F259" s="95">
        <f>E259/D259</f>
        <v>0.50849309387859265</v>
      </c>
      <c r="G259" s="19"/>
      <c r="H259" s="12"/>
      <c r="I259" s="12"/>
      <c r="J259" s="12"/>
      <c r="K259" s="19"/>
    </row>
    <row r="260" spans="1:66" ht="15.75" x14ac:dyDescent="0.25">
      <c r="A260" s="42"/>
      <c r="B260" s="309" t="s">
        <v>16</v>
      </c>
      <c r="C260" s="310"/>
      <c r="D260" s="16">
        <f>D227+D253+D255+D259</f>
        <v>6724.64</v>
      </c>
      <c r="E260" s="97">
        <f>E227+E253+E255+E259</f>
        <v>2602.66</v>
      </c>
      <c r="F260" s="96">
        <f>E260/D260</f>
        <v>0.3870333579195317</v>
      </c>
      <c r="G260" s="49"/>
      <c r="H260" s="11"/>
      <c r="I260" s="11"/>
      <c r="J260" s="11"/>
      <c r="K260" s="49"/>
    </row>
    <row r="261" spans="1:66" ht="34.5" customHeight="1" x14ac:dyDescent="0.25">
      <c r="A261" s="297">
        <v>13</v>
      </c>
      <c r="B261" s="311" t="s">
        <v>308</v>
      </c>
      <c r="C261" s="350" t="s">
        <v>13</v>
      </c>
      <c r="D261" s="322">
        <v>1639.6</v>
      </c>
      <c r="E261" s="281">
        <v>1234.5</v>
      </c>
      <c r="F261" s="437">
        <f>E261/D261</f>
        <v>0.75292754330324474</v>
      </c>
      <c r="G261" s="317" t="s">
        <v>438</v>
      </c>
      <c r="H261" s="317"/>
      <c r="I261" s="317"/>
      <c r="J261" s="317"/>
      <c r="K261" s="317"/>
    </row>
    <row r="262" spans="1:66" ht="37.5" customHeight="1" x14ac:dyDescent="0.25">
      <c r="A262" s="298"/>
      <c r="B262" s="312"/>
      <c r="C262" s="351"/>
      <c r="D262" s="378"/>
      <c r="E262" s="282"/>
      <c r="F262" s="438"/>
      <c r="G262" s="112" t="s">
        <v>309</v>
      </c>
      <c r="H262" s="108">
        <v>1100</v>
      </c>
      <c r="I262" s="110">
        <v>976</v>
      </c>
      <c r="J262" s="113">
        <f t="shared" ref="J262:J267" si="16">I262/H262</f>
        <v>0.88727272727272732</v>
      </c>
      <c r="K262" s="324"/>
    </row>
    <row r="263" spans="1:66" ht="18" customHeight="1" x14ac:dyDescent="0.25">
      <c r="A263" s="298"/>
      <c r="B263" s="312"/>
      <c r="C263" s="351"/>
      <c r="D263" s="378"/>
      <c r="E263" s="282"/>
      <c r="F263" s="438"/>
      <c r="G263" s="237" t="s">
        <v>437</v>
      </c>
      <c r="H263" s="238">
        <v>370</v>
      </c>
      <c r="I263" s="239">
        <v>481</v>
      </c>
      <c r="J263" s="240">
        <f t="shared" si="16"/>
        <v>1.3</v>
      </c>
      <c r="K263" s="326"/>
    </row>
    <row r="264" spans="1:66" ht="47.25" x14ac:dyDescent="0.25">
      <c r="A264" s="298"/>
      <c r="B264" s="312"/>
      <c r="C264" s="351"/>
      <c r="D264" s="378"/>
      <c r="E264" s="282"/>
      <c r="F264" s="438"/>
      <c r="G264" s="112" t="s">
        <v>439</v>
      </c>
      <c r="H264" s="108">
        <v>170</v>
      </c>
      <c r="I264" s="110">
        <v>231</v>
      </c>
      <c r="J264" s="113">
        <f t="shared" si="16"/>
        <v>1.3588235294117648</v>
      </c>
      <c r="K264" s="132"/>
    </row>
    <row r="265" spans="1:66" ht="47.25" x14ac:dyDescent="0.25">
      <c r="A265" s="298"/>
      <c r="B265" s="312"/>
      <c r="C265" s="351"/>
      <c r="D265" s="378"/>
      <c r="E265" s="282"/>
      <c r="F265" s="438"/>
      <c r="G265" s="112" t="s">
        <v>310</v>
      </c>
      <c r="H265" s="108">
        <v>170</v>
      </c>
      <c r="I265" s="110">
        <v>172</v>
      </c>
      <c r="J265" s="113">
        <f t="shared" si="16"/>
        <v>1.0117647058823529</v>
      </c>
      <c r="K265" s="112"/>
    </row>
    <row r="266" spans="1:66" ht="47.25" x14ac:dyDescent="0.25">
      <c r="A266" s="298"/>
      <c r="B266" s="312"/>
      <c r="C266" s="351"/>
      <c r="D266" s="378"/>
      <c r="E266" s="282"/>
      <c r="F266" s="438"/>
      <c r="G266" s="112" t="s">
        <v>311</v>
      </c>
      <c r="H266" s="108">
        <v>1630</v>
      </c>
      <c r="I266" s="110">
        <v>1379</v>
      </c>
      <c r="J266" s="113">
        <f t="shared" si="16"/>
        <v>0.84601226993865031</v>
      </c>
      <c r="K266" s="132"/>
    </row>
    <row r="267" spans="1:66" ht="47.25" x14ac:dyDescent="0.25">
      <c r="A267" s="298"/>
      <c r="B267" s="312"/>
      <c r="C267" s="351"/>
      <c r="D267" s="378"/>
      <c r="E267" s="282"/>
      <c r="F267" s="438"/>
      <c r="G267" s="112" t="s">
        <v>312</v>
      </c>
      <c r="H267" s="108">
        <v>0.92</v>
      </c>
      <c r="I267" s="121">
        <v>0.93</v>
      </c>
      <c r="J267" s="113">
        <f t="shared" si="16"/>
        <v>1.0108695652173914</v>
      </c>
      <c r="K267" s="112"/>
    </row>
    <row r="268" spans="1:66" ht="18" customHeight="1" x14ac:dyDescent="0.25">
      <c r="A268" s="298"/>
      <c r="B268" s="312"/>
      <c r="C268" s="351"/>
      <c r="D268" s="378"/>
      <c r="E268" s="282"/>
      <c r="F268" s="438"/>
      <c r="G268" s="301" t="s">
        <v>41</v>
      </c>
      <c r="H268" s="302"/>
      <c r="I268" s="302"/>
      <c r="J268" s="302"/>
      <c r="K268" s="303"/>
    </row>
    <row r="269" spans="1:66" ht="15.75" x14ac:dyDescent="0.25">
      <c r="A269" s="298"/>
      <c r="B269" s="312"/>
      <c r="C269" s="351"/>
      <c r="D269" s="378"/>
      <c r="E269" s="282"/>
      <c r="F269" s="438"/>
      <c r="G269" s="112" t="s">
        <v>440</v>
      </c>
      <c r="H269" s="108">
        <v>5</v>
      </c>
      <c r="I269" s="110">
        <v>6</v>
      </c>
      <c r="J269" s="111">
        <f>I269/H269</f>
        <v>1.2</v>
      </c>
      <c r="K269" s="112"/>
    </row>
    <row r="270" spans="1:66" ht="15.75" x14ac:dyDescent="0.25">
      <c r="A270" s="298"/>
      <c r="B270" s="312"/>
      <c r="C270" s="351"/>
      <c r="D270" s="378"/>
      <c r="E270" s="282"/>
      <c r="F270" s="438"/>
      <c r="G270" s="112" t="s">
        <v>313</v>
      </c>
      <c r="H270" s="108">
        <v>5</v>
      </c>
      <c r="I270" s="119">
        <v>8.8000000000000007</v>
      </c>
      <c r="J270" s="111">
        <f>I270/H270</f>
        <v>1.7600000000000002</v>
      </c>
      <c r="K270" s="112"/>
    </row>
    <row r="271" spans="1:66" s="44" customFormat="1" ht="53.25" customHeight="1" x14ac:dyDescent="0.25">
      <c r="A271" s="298"/>
      <c r="B271" s="312"/>
      <c r="C271" s="351"/>
      <c r="D271" s="378"/>
      <c r="E271" s="282"/>
      <c r="F271" s="438"/>
      <c r="G271" s="112" t="s">
        <v>314</v>
      </c>
      <c r="H271" s="108">
        <v>8</v>
      </c>
      <c r="I271" s="110">
        <v>14</v>
      </c>
      <c r="J271" s="111">
        <f>I271/H271</f>
        <v>1.75</v>
      </c>
      <c r="K271" s="112"/>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row>
    <row r="272" spans="1:66" ht="18.75" customHeight="1" x14ac:dyDescent="0.25">
      <c r="A272" s="298"/>
      <c r="B272" s="312"/>
      <c r="C272" s="351"/>
      <c r="D272" s="378"/>
      <c r="E272" s="282"/>
      <c r="F272" s="438"/>
      <c r="G272" s="315" t="s">
        <v>133</v>
      </c>
      <c r="H272" s="335"/>
      <c r="I272" s="335"/>
      <c r="J272" s="335"/>
      <c r="K272" s="336"/>
    </row>
    <row r="273" spans="1:11" ht="31.5" x14ac:dyDescent="0.25">
      <c r="A273" s="298"/>
      <c r="B273" s="312"/>
      <c r="C273" s="351"/>
      <c r="D273" s="378"/>
      <c r="E273" s="282"/>
      <c r="F273" s="438"/>
      <c r="G273" s="112" t="s">
        <v>315</v>
      </c>
      <c r="H273" s="108">
        <v>70</v>
      </c>
      <c r="I273" s="110">
        <v>48</v>
      </c>
      <c r="J273" s="113">
        <f>I273/H273</f>
        <v>0.68571428571428572</v>
      </c>
      <c r="K273" s="112" t="s">
        <v>546</v>
      </c>
    </row>
    <row r="274" spans="1:11" ht="31.5" x14ac:dyDescent="0.25">
      <c r="A274" s="298"/>
      <c r="B274" s="312"/>
      <c r="C274" s="351"/>
      <c r="D274" s="378"/>
      <c r="E274" s="282"/>
      <c r="F274" s="438"/>
      <c r="G274" s="112" t="s">
        <v>316</v>
      </c>
      <c r="H274" s="108">
        <v>38</v>
      </c>
      <c r="I274" s="110">
        <v>49</v>
      </c>
      <c r="J274" s="113">
        <f>I274/H274</f>
        <v>1.2894736842105263</v>
      </c>
      <c r="K274" s="197"/>
    </row>
    <row r="275" spans="1:11" ht="47.25" x14ac:dyDescent="0.25">
      <c r="A275" s="298"/>
      <c r="B275" s="312"/>
      <c r="C275" s="351"/>
      <c r="D275" s="378"/>
      <c r="E275" s="282"/>
      <c r="F275" s="438"/>
      <c r="G275" s="112" t="s">
        <v>317</v>
      </c>
      <c r="H275" s="108">
        <v>95</v>
      </c>
      <c r="I275" s="110">
        <v>171</v>
      </c>
      <c r="J275" s="111">
        <f>I275/H275</f>
        <v>1.8</v>
      </c>
      <c r="K275" s="112"/>
    </row>
    <row r="276" spans="1:11" ht="36" customHeight="1" x14ac:dyDescent="0.25">
      <c r="A276" s="298"/>
      <c r="B276" s="312"/>
      <c r="C276" s="351"/>
      <c r="D276" s="378"/>
      <c r="E276" s="282"/>
      <c r="F276" s="438"/>
      <c r="G276" s="337" t="s">
        <v>42</v>
      </c>
      <c r="H276" s="338"/>
      <c r="I276" s="338"/>
      <c r="J276" s="338"/>
      <c r="K276" s="339"/>
    </row>
    <row r="277" spans="1:11" ht="52.5" customHeight="1" x14ac:dyDescent="0.25">
      <c r="A277" s="298"/>
      <c r="B277" s="312"/>
      <c r="C277" s="351"/>
      <c r="D277" s="378"/>
      <c r="E277" s="282"/>
      <c r="F277" s="438"/>
      <c r="G277" s="112" t="s">
        <v>318</v>
      </c>
      <c r="H277" s="108">
        <v>21</v>
      </c>
      <c r="I277" s="110">
        <v>22</v>
      </c>
      <c r="J277" s="113">
        <f>I277/H277</f>
        <v>1.0476190476190477</v>
      </c>
      <c r="K277" s="112"/>
    </row>
    <row r="278" spans="1:11" ht="47.25" x14ac:dyDescent="0.25">
      <c r="A278" s="298"/>
      <c r="B278" s="312"/>
      <c r="C278" s="351"/>
      <c r="D278" s="378"/>
      <c r="E278" s="282"/>
      <c r="F278" s="438"/>
      <c r="G278" s="112" t="s">
        <v>319</v>
      </c>
      <c r="H278" s="108">
        <v>70</v>
      </c>
      <c r="I278" s="110">
        <v>71</v>
      </c>
      <c r="J278" s="113">
        <f>I278/H278</f>
        <v>1.0142857142857142</v>
      </c>
      <c r="K278" s="112"/>
    </row>
    <row r="279" spans="1:11" ht="18.75" customHeight="1" x14ac:dyDescent="0.25">
      <c r="A279" s="298"/>
      <c r="B279" s="312"/>
      <c r="C279" s="351"/>
      <c r="D279" s="378"/>
      <c r="E279" s="282"/>
      <c r="F279" s="438"/>
      <c r="G279" s="301" t="s">
        <v>441</v>
      </c>
      <c r="H279" s="302"/>
      <c r="I279" s="302"/>
      <c r="J279" s="302"/>
      <c r="K279" s="303"/>
    </row>
    <row r="280" spans="1:11" ht="47.25" x14ac:dyDescent="0.25">
      <c r="A280" s="298"/>
      <c r="B280" s="312"/>
      <c r="C280" s="351"/>
      <c r="D280" s="378"/>
      <c r="E280" s="282"/>
      <c r="F280" s="438"/>
      <c r="G280" s="112" t="s">
        <v>320</v>
      </c>
      <c r="H280" s="108">
        <v>4</v>
      </c>
      <c r="I280" s="110">
        <v>5</v>
      </c>
      <c r="J280" s="111">
        <f t="shared" ref="J280:J285" si="17">I280/H280</f>
        <v>1.25</v>
      </c>
      <c r="K280" s="112"/>
    </row>
    <row r="281" spans="1:11" ht="31.5" x14ac:dyDescent="0.25">
      <c r="A281" s="298"/>
      <c r="B281" s="312"/>
      <c r="C281" s="351"/>
      <c r="D281" s="378"/>
      <c r="E281" s="282"/>
      <c r="F281" s="438"/>
      <c r="G281" s="112" t="s">
        <v>321</v>
      </c>
      <c r="H281" s="108">
        <v>1</v>
      </c>
      <c r="I281" s="110">
        <v>8</v>
      </c>
      <c r="J281" s="111">
        <f t="shared" si="17"/>
        <v>8</v>
      </c>
      <c r="K281" s="112"/>
    </row>
    <row r="282" spans="1:11" ht="19.5" customHeight="1" x14ac:dyDescent="0.25">
      <c r="A282" s="298"/>
      <c r="B282" s="312"/>
      <c r="C282" s="351"/>
      <c r="D282" s="378"/>
      <c r="E282" s="282"/>
      <c r="F282" s="438"/>
      <c r="G282" s="112" t="s">
        <v>322</v>
      </c>
      <c r="H282" s="108">
        <v>50</v>
      </c>
      <c r="I282" s="110">
        <v>133</v>
      </c>
      <c r="J282" s="111">
        <f t="shared" si="17"/>
        <v>2.66</v>
      </c>
      <c r="K282" s="112"/>
    </row>
    <row r="283" spans="1:11" ht="31.5" x14ac:dyDescent="0.25">
      <c r="A283" s="298"/>
      <c r="B283" s="312"/>
      <c r="C283" s="351"/>
      <c r="D283" s="378"/>
      <c r="E283" s="282"/>
      <c r="F283" s="438"/>
      <c r="G283" s="112" t="s">
        <v>323</v>
      </c>
      <c r="H283" s="108">
        <v>5</v>
      </c>
      <c r="I283" s="110">
        <v>6</v>
      </c>
      <c r="J283" s="111">
        <f t="shared" si="17"/>
        <v>1.2</v>
      </c>
      <c r="K283" s="112"/>
    </row>
    <row r="284" spans="1:11" ht="31.5" x14ac:dyDescent="0.25">
      <c r="A284" s="298"/>
      <c r="B284" s="312"/>
      <c r="C284" s="351"/>
      <c r="D284" s="378"/>
      <c r="E284" s="282"/>
      <c r="F284" s="438"/>
      <c r="G284" s="112" t="s">
        <v>324</v>
      </c>
      <c r="H284" s="108">
        <v>120</v>
      </c>
      <c r="I284" s="110">
        <v>77</v>
      </c>
      <c r="J284" s="113">
        <f t="shared" si="17"/>
        <v>0.64166666666666672</v>
      </c>
      <c r="K284" s="112" t="s">
        <v>546</v>
      </c>
    </row>
    <row r="285" spans="1:11" ht="47.25" x14ac:dyDescent="0.25">
      <c r="A285" s="298"/>
      <c r="B285" s="312"/>
      <c r="C285" s="351"/>
      <c r="D285" s="378"/>
      <c r="E285" s="282"/>
      <c r="F285" s="438"/>
      <c r="G285" s="112" t="s">
        <v>474</v>
      </c>
      <c r="H285" s="108">
        <v>11</v>
      </c>
      <c r="I285" s="110">
        <v>13</v>
      </c>
      <c r="J285" s="113">
        <f t="shared" si="17"/>
        <v>1.1818181818181819</v>
      </c>
      <c r="K285" s="112"/>
    </row>
    <row r="286" spans="1:11" ht="20.25" customHeight="1" x14ac:dyDescent="0.25">
      <c r="A286" s="298"/>
      <c r="B286" s="312"/>
      <c r="C286" s="351"/>
      <c r="D286" s="378"/>
      <c r="E286" s="282"/>
      <c r="F286" s="438"/>
      <c r="G286" s="301" t="s">
        <v>43</v>
      </c>
      <c r="H286" s="302"/>
      <c r="I286" s="302"/>
      <c r="J286" s="302"/>
      <c r="K286" s="303"/>
    </row>
    <row r="287" spans="1:11" ht="33.75" customHeight="1" x14ac:dyDescent="0.25">
      <c r="A287" s="298"/>
      <c r="B287" s="312"/>
      <c r="C287" s="351"/>
      <c r="D287" s="378"/>
      <c r="E287" s="282"/>
      <c r="F287" s="438"/>
      <c r="G287" s="112" t="s">
        <v>325</v>
      </c>
      <c r="H287" s="108">
        <v>103.7</v>
      </c>
      <c r="I287" s="110" t="s">
        <v>484</v>
      </c>
      <c r="J287" s="111">
        <v>0</v>
      </c>
      <c r="K287" s="112" t="s">
        <v>492</v>
      </c>
    </row>
    <row r="288" spans="1:11" ht="126" x14ac:dyDescent="0.25">
      <c r="A288" s="298"/>
      <c r="B288" s="312"/>
      <c r="C288" s="351"/>
      <c r="D288" s="378"/>
      <c r="E288" s="282"/>
      <c r="F288" s="438"/>
      <c r="G288" s="112" t="s">
        <v>326</v>
      </c>
      <c r="H288" s="108">
        <v>10</v>
      </c>
      <c r="I288" s="110">
        <v>9</v>
      </c>
      <c r="J288" s="111">
        <f>I288/H288</f>
        <v>0.9</v>
      </c>
      <c r="K288" s="197"/>
    </row>
    <row r="289" spans="1:11" ht="31.5" x14ac:dyDescent="0.25">
      <c r="A289" s="298"/>
      <c r="B289" s="312"/>
      <c r="C289" s="351"/>
      <c r="D289" s="378"/>
      <c r="E289" s="282"/>
      <c r="F289" s="438"/>
      <c r="G289" s="112" t="s">
        <v>327</v>
      </c>
      <c r="H289" s="108">
        <v>9</v>
      </c>
      <c r="I289" s="110">
        <v>8</v>
      </c>
      <c r="J289" s="113">
        <f>I289/H289</f>
        <v>0.88888888888888884</v>
      </c>
      <c r="K289" s="112"/>
    </row>
    <row r="290" spans="1:11" ht="115.5" customHeight="1" x14ac:dyDescent="0.25">
      <c r="A290" s="298"/>
      <c r="B290" s="312"/>
      <c r="C290" s="351"/>
      <c r="D290" s="378"/>
      <c r="E290" s="282"/>
      <c r="F290" s="438"/>
      <c r="G290" s="112" t="s">
        <v>328</v>
      </c>
      <c r="H290" s="108">
        <v>14</v>
      </c>
      <c r="I290" s="110">
        <v>5</v>
      </c>
      <c r="J290" s="113">
        <f>I290/H290</f>
        <v>0.35714285714285715</v>
      </c>
      <c r="K290" s="112" t="s">
        <v>546</v>
      </c>
    </row>
    <row r="291" spans="1:11" ht="180.75" customHeight="1" x14ac:dyDescent="0.25">
      <c r="A291" s="298"/>
      <c r="B291" s="312"/>
      <c r="C291" s="351"/>
      <c r="D291" s="378"/>
      <c r="E291" s="282"/>
      <c r="F291" s="438"/>
      <c r="G291" s="112" t="s">
        <v>329</v>
      </c>
      <c r="H291" s="108">
        <v>1</v>
      </c>
      <c r="I291" s="110">
        <v>0</v>
      </c>
      <c r="J291" s="111">
        <f>I291/H291</f>
        <v>0</v>
      </c>
      <c r="K291" s="112" t="s">
        <v>546</v>
      </c>
    </row>
    <row r="292" spans="1:11" ht="15.75" x14ac:dyDescent="0.25">
      <c r="A292" s="298"/>
      <c r="B292" s="312"/>
      <c r="C292" s="351"/>
      <c r="D292" s="378"/>
      <c r="E292" s="282"/>
      <c r="F292" s="438"/>
      <c r="G292" s="301" t="s">
        <v>44</v>
      </c>
      <c r="H292" s="302"/>
      <c r="I292" s="302"/>
      <c r="J292" s="302"/>
      <c r="K292" s="303"/>
    </row>
    <row r="293" spans="1:11" ht="94.5" x14ac:dyDescent="0.25">
      <c r="A293" s="298"/>
      <c r="B293" s="312"/>
      <c r="C293" s="351"/>
      <c r="D293" s="378"/>
      <c r="E293" s="282"/>
      <c r="F293" s="438"/>
      <c r="G293" s="112" t="s">
        <v>330</v>
      </c>
      <c r="H293" s="108">
        <v>3</v>
      </c>
      <c r="I293" s="110">
        <v>2</v>
      </c>
      <c r="J293" s="113">
        <f>I293/H293</f>
        <v>0.66666666666666663</v>
      </c>
      <c r="K293" s="112" t="s">
        <v>546</v>
      </c>
    </row>
    <row r="294" spans="1:11" ht="15.75" x14ac:dyDescent="0.25">
      <c r="A294" s="298"/>
      <c r="B294" s="312"/>
      <c r="C294" s="351"/>
      <c r="D294" s="378"/>
      <c r="E294" s="282"/>
      <c r="F294" s="438"/>
      <c r="G294" s="301" t="s">
        <v>134</v>
      </c>
      <c r="H294" s="302"/>
      <c r="I294" s="302"/>
      <c r="J294" s="302"/>
      <c r="K294" s="303"/>
    </row>
    <row r="295" spans="1:11" ht="51.75" customHeight="1" x14ac:dyDescent="0.25">
      <c r="A295" s="306"/>
      <c r="B295" s="445"/>
      <c r="C295" s="352"/>
      <c r="D295" s="323"/>
      <c r="E295" s="283"/>
      <c r="F295" s="439"/>
      <c r="G295" s="112" t="s">
        <v>45</v>
      </c>
      <c r="H295" s="108">
        <v>16</v>
      </c>
      <c r="I295" s="110">
        <v>12</v>
      </c>
      <c r="J295" s="111">
        <f>I295/H295</f>
        <v>0.75</v>
      </c>
      <c r="K295" s="112" t="s">
        <v>546</v>
      </c>
    </row>
    <row r="296" spans="1:11" ht="15.75" x14ac:dyDescent="0.25">
      <c r="A296" s="24"/>
      <c r="B296" s="309" t="s">
        <v>16</v>
      </c>
      <c r="C296" s="310"/>
      <c r="D296" s="20">
        <f>D261</f>
        <v>1639.6</v>
      </c>
      <c r="E296" s="257">
        <f>E261</f>
        <v>1234.5</v>
      </c>
      <c r="F296" s="15">
        <f>E296/D296</f>
        <v>0.75292754330324474</v>
      </c>
      <c r="G296" s="49"/>
      <c r="H296" s="11"/>
      <c r="I296" s="11"/>
      <c r="J296" s="11"/>
      <c r="K296" s="49"/>
    </row>
    <row r="297" spans="1:11" ht="21" customHeight="1" x14ac:dyDescent="0.25">
      <c r="A297" s="297">
        <v>14</v>
      </c>
      <c r="B297" s="345" t="s">
        <v>90</v>
      </c>
      <c r="C297" s="125" t="s">
        <v>13</v>
      </c>
      <c r="D297" s="192">
        <v>10844.02216</v>
      </c>
      <c r="E297" s="281">
        <v>5098.1099999999997</v>
      </c>
      <c r="F297" s="307">
        <f>E297/D297</f>
        <v>0.47013090943370034</v>
      </c>
      <c r="G297" s="301" t="s">
        <v>46</v>
      </c>
      <c r="H297" s="302"/>
      <c r="I297" s="302"/>
      <c r="J297" s="302"/>
      <c r="K297" s="303"/>
    </row>
    <row r="298" spans="1:11" ht="66" customHeight="1" x14ac:dyDescent="0.25">
      <c r="A298" s="298"/>
      <c r="B298" s="347"/>
      <c r="C298" s="188" t="s">
        <v>480</v>
      </c>
      <c r="D298" s="195">
        <v>928.23</v>
      </c>
      <c r="E298" s="282"/>
      <c r="F298" s="330"/>
      <c r="G298" s="112" t="s">
        <v>333</v>
      </c>
      <c r="H298" s="108">
        <v>15</v>
      </c>
      <c r="I298" s="108">
        <v>26</v>
      </c>
      <c r="J298" s="113">
        <f>I298/H298</f>
        <v>1.7333333333333334</v>
      </c>
      <c r="K298" s="216" t="s">
        <v>139</v>
      </c>
    </row>
    <row r="299" spans="1:11" ht="35.25" customHeight="1" x14ac:dyDescent="0.25">
      <c r="A299" s="298"/>
      <c r="B299" s="324" t="s">
        <v>331</v>
      </c>
      <c r="C299" s="158"/>
      <c r="D299" s="154"/>
      <c r="E299" s="282"/>
      <c r="F299" s="330"/>
      <c r="G299" s="301" t="s">
        <v>47</v>
      </c>
      <c r="H299" s="302"/>
      <c r="I299" s="302"/>
      <c r="J299" s="302"/>
      <c r="K299" s="303"/>
    </row>
    <row r="300" spans="1:11" ht="115.5" customHeight="1" x14ac:dyDescent="0.25">
      <c r="A300" s="298"/>
      <c r="B300" s="325"/>
      <c r="C300" s="158"/>
      <c r="D300" s="154"/>
      <c r="E300" s="282"/>
      <c r="F300" s="330"/>
      <c r="G300" s="109" t="s">
        <v>334</v>
      </c>
      <c r="H300" s="108">
        <v>10</v>
      </c>
      <c r="I300" s="108">
        <v>6</v>
      </c>
      <c r="J300" s="111">
        <f>I300/H300</f>
        <v>0.6</v>
      </c>
      <c r="K300" s="216" t="s">
        <v>463</v>
      </c>
    </row>
    <row r="301" spans="1:11" ht="15.75" x14ac:dyDescent="0.25">
      <c r="A301" s="298"/>
      <c r="B301" s="325"/>
      <c r="C301" s="158"/>
      <c r="D301" s="154"/>
      <c r="E301" s="282"/>
      <c r="F301" s="330"/>
      <c r="G301" s="301" t="s">
        <v>48</v>
      </c>
      <c r="H301" s="302"/>
      <c r="I301" s="302"/>
      <c r="J301" s="302"/>
      <c r="K301" s="303"/>
    </row>
    <row r="302" spans="1:11" ht="56.25" customHeight="1" x14ac:dyDescent="0.25">
      <c r="A302" s="298"/>
      <c r="B302" s="325"/>
      <c r="C302" s="158"/>
      <c r="D302" s="154"/>
      <c r="E302" s="282"/>
      <c r="F302" s="330"/>
      <c r="G302" s="112" t="s">
        <v>442</v>
      </c>
      <c r="H302" s="108">
        <v>13</v>
      </c>
      <c r="I302" s="108">
        <v>13</v>
      </c>
      <c r="J302" s="111">
        <f t="shared" ref="J302" si="18">I302/H302</f>
        <v>1</v>
      </c>
      <c r="K302" s="216"/>
    </row>
    <row r="303" spans="1:11" ht="15.75" x14ac:dyDescent="0.25">
      <c r="A303" s="298"/>
      <c r="B303" s="325"/>
      <c r="C303" s="158"/>
      <c r="D303" s="154"/>
      <c r="E303" s="282"/>
      <c r="F303" s="330"/>
      <c r="G303" s="301" t="s">
        <v>49</v>
      </c>
      <c r="H303" s="302"/>
      <c r="I303" s="302"/>
      <c r="J303" s="302"/>
      <c r="K303" s="303"/>
    </row>
    <row r="304" spans="1:11" ht="69.75" customHeight="1" x14ac:dyDescent="0.25">
      <c r="A304" s="298"/>
      <c r="B304" s="325"/>
      <c r="C304" s="158"/>
      <c r="D304" s="154"/>
      <c r="E304" s="282"/>
      <c r="F304" s="330"/>
      <c r="G304" s="112" t="s">
        <v>443</v>
      </c>
      <c r="H304" s="108">
        <v>53</v>
      </c>
      <c r="I304" s="108">
        <v>40</v>
      </c>
      <c r="J304" s="113">
        <f>I304/H304</f>
        <v>0.75471698113207553</v>
      </c>
      <c r="K304" s="112" t="s">
        <v>50</v>
      </c>
    </row>
    <row r="305" spans="1:11" ht="35.25" customHeight="1" x14ac:dyDescent="0.25">
      <c r="A305" s="298"/>
      <c r="B305" s="325"/>
      <c r="C305" s="158"/>
      <c r="D305" s="154"/>
      <c r="E305" s="282"/>
      <c r="F305" s="330"/>
      <c r="G305" s="301" t="s">
        <v>51</v>
      </c>
      <c r="H305" s="302"/>
      <c r="I305" s="302"/>
      <c r="J305" s="302"/>
      <c r="K305" s="303"/>
    </row>
    <row r="306" spans="1:11" ht="51.75" customHeight="1" x14ac:dyDescent="0.25">
      <c r="A306" s="298"/>
      <c r="B306" s="326"/>
      <c r="C306" s="159"/>
      <c r="D306" s="155"/>
      <c r="E306" s="283"/>
      <c r="F306" s="308"/>
      <c r="G306" s="122" t="s">
        <v>136</v>
      </c>
      <c r="H306" s="108">
        <v>570</v>
      </c>
      <c r="I306" s="108">
        <v>574</v>
      </c>
      <c r="J306" s="113">
        <f>I306/H306</f>
        <v>1.0070175438596491</v>
      </c>
      <c r="K306" s="112" t="s">
        <v>50</v>
      </c>
    </row>
    <row r="307" spans="1:11" ht="15.75" x14ac:dyDescent="0.25">
      <c r="A307" s="298"/>
      <c r="B307" s="348" t="s">
        <v>52</v>
      </c>
      <c r="C307" s="349"/>
      <c r="D307" s="76">
        <f>D297</f>
        <v>10844.02216</v>
      </c>
      <c r="E307" s="259">
        <f>E297</f>
        <v>5098.1099999999997</v>
      </c>
      <c r="F307" s="77">
        <f>E307/D307</f>
        <v>0.47013090943370034</v>
      </c>
      <c r="G307" s="19"/>
      <c r="H307" s="78"/>
      <c r="I307" s="12"/>
      <c r="J307" s="12"/>
      <c r="K307" s="19"/>
    </row>
    <row r="308" spans="1:11" ht="152.25" customHeight="1" x14ac:dyDescent="0.25">
      <c r="A308" s="298"/>
      <c r="B308" s="324" t="s">
        <v>332</v>
      </c>
      <c r="C308" s="406"/>
      <c r="D308" s="406"/>
      <c r="E308" s="435"/>
      <c r="F308" s="440"/>
      <c r="G308" s="301" t="s">
        <v>135</v>
      </c>
      <c r="H308" s="302"/>
      <c r="I308" s="302"/>
      <c r="J308" s="302"/>
      <c r="K308" s="303"/>
    </row>
    <row r="309" spans="1:11" ht="150.75" customHeight="1" x14ac:dyDescent="0.25">
      <c r="A309" s="298"/>
      <c r="B309" s="343"/>
      <c r="C309" s="443"/>
      <c r="D309" s="443"/>
      <c r="E309" s="444"/>
      <c r="F309" s="441"/>
      <c r="G309" s="112" t="s">
        <v>335</v>
      </c>
      <c r="H309" s="108">
        <v>96</v>
      </c>
      <c r="I309" s="108">
        <v>99</v>
      </c>
      <c r="J309" s="113">
        <f>I309/H309</f>
        <v>1.03125</v>
      </c>
      <c r="K309" s="112"/>
    </row>
    <row r="310" spans="1:11" ht="138.75" customHeight="1" x14ac:dyDescent="0.25">
      <c r="A310" s="298"/>
      <c r="B310" s="344"/>
      <c r="C310" s="407"/>
      <c r="D310" s="407"/>
      <c r="E310" s="436"/>
      <c r="F310" s="442"/>
      <c r="G310" s="112" t="s">
        <v>336</v>
      </c>
      <c r="H310" s="108">
        <v>80</v>
      </c>
      <c r="I310" s="108">
        <v>100</v>
      </c>
      <c r="J310" s="111">
        <f>I310/H310</f>
        <v>1.25</v>
      </c>
      <c r="K310" s="112"/>
    </row>
    <row r="311" spans="1:11" ht="15.75" x14ac:dyDescent="0.25">
      <c r="A311" s="306"/>
      <c r="B311" s="348" t="s">
        <v>53</v>
      </c>
      <c r="C311" s="349"/>
      <c r="D311" s="64">
        <v>0</v>
      </c>
      <c r="E311" s="260">
        <v>0</v>
      </c>
      <c r="F311" s="80">
        <v>0</v>
      </c>
      <c r="G311" s="19"/>
      <c r="H311" s="12"/>
      <c r="I311" s="12"/>
      <c r="J311" s="12"/>
      <c r="K311" s="19"/>
    </row>
    <row r="312" spans="1:11" ht="15.75" x14ac:dyDescent="0.25">
      <c r="A312" s="24"/>
      <c r="B312" s="452" t="s">
        <v>16</v>
      </c>
      <c r="C312" s="453"/>
      <c r="D312" s="20">
        <f>D307+D311</f>
        <v>10844.02216</v>
      </c>
      <c r="E312" s="257">
        <f>E307+E311</f>
        <v>5098.1099999999997</v>
      </c>
      <c r="F312" s="21">
        <f>E312/D312</f>
        <v>0.47013090943370034</v>
      </c>
      <c r="G312" s="49"/>
      <c r="H312" s="11"/>
      <c r="I312" s="11"/>
      <c r="J312" s="11"/>
      <c r="K312" s="49"/>
    </row>
    <row r="313" spans="1:11" ht="15" customHeight="1" x14ac:dyDescent="0.25">
      <c r="A313" s="297">
        <v>15</v>
      </c>
      <c r="B313" s="345" t="s">
        <v>337</v>
      </c>
      <c r="C313" s="448"/>
      <c r="D313" s="318"/>
      <c r="E313" s="321"/>
      <c r="F313" s="316"/>
      <c r="G313" s="313" t="s">
        <v>54</v>
      </c>
      <c r="H313" s="333"/>
      <c r="I313" s="333"/>
      <c r="J313" s="333"/>
      <c r="K313" s="334"/>
    </row>
    <row r="314" spans="1:11" ht="18.75" customHeight="1" x14ac:dyDescent="0.25">
      <c r="A314" s="298"/>
      <c r="B314" s="346"/>
      <c r="C314" s="448"/>
      <c r="D314" s="318"/>
      <c r="E314" s="321"/>
      <c r="F314" s="316"/>
      <c r="G314" s="315"/>
      <c r="H314" s="335"/>
      <c r="I314" s="335"/>
      <c r="J314" s="335"/>
      <c r="K314" s="336"/>
    </row>
    <row r="315" spans="1:11" ht="63" x14ac:dyDescent="0.25">
      <c r="A315" s="298"/>
      <c r="B315" s="347"/>
      <c r="C315" s="448"/>
      <c r="D315" s="318"/>
      <c r="E315" s="321"/>
      <c r="F315" s="316"/>
      <c r="G315" s="112" t="s">
        <v>341</v>
      </c>
      <c r="H315" s="108">
        <v>100</v>
      </c>
      <c r="I315" s="108">
        <v>100</v>
      </c>
      <c r="J315" s="111">
        <f>I315/H315</f>
        <v>1</v>
      </c>
      <c r="K315" s="112"/>
    </row>
    <row r="316" spans="1:11" ht="36" customHeight="1" x14ac:dyDescent="0.25">
      <c r="A316" s="298"/>
      <c r="B316" s="324" t="s">
        <v>338</v>
      </c>
      <c r="C316" s="448"/>
      <c r="D316" s="318"/>
      <c r="E316" s="321"/>
      <c r="F316" s="316"/>
      <c r="G316" s="301" t="s">
        <v>55</v>
      </c>
      <c r="H316" s="302"/>
      <c r="I316" s="302"/>
      <c r="J316" s="302"/>
      <c r="K316" s="303"/>
    </row>
    <row r="317" spans="1:11" ht="63" x14ac:dyDescent="0.25">
      <c r="A317" s="298"/>
      <c r="B317" s="325"/>
      <c r="C317" s="448"/>
      <c r="D317" s="318"/>
      <c r="E317" s="321"/>
      <c r="F317" s="316"/>
      <c r="G317" s="112" t="s">
        <v>342</v>
      </c>
      <c r="H317" s="108" t="s">
        <v>81</v>
      </c>
      <c r="I317" s="108">
        <v>10</v>
      </c>
      <c r="J317" s="111">
        <f>I317/10</f>
        <v>1</v>
      </c>
      <c r="K317" s="112"/>
    </row>
    <row r="318" spans="1:11" ht="48.75" customHeight="1" x14ac:dyDescent="0.25">
      <c r="A318" s="298"/>
      <c r="B318" s="325"/>
      <c r="C318" s="448"/>
      <c r="D318" s="318"/>
      <c r="E318" s="321"/>
      <c r="F318" s="316"/>
      <c r="G318" s="109" t="s">
        <v>343</v>
      </c>
      <c r="H318" s="108" t="s">
        <v>56</v>
      </c>
      <c r="I318" s="108">
        <v>42</v>
      </c>
      <c r="J318" s="111">
        <f>I318/25</f>
        <v>1.68</v>
      </c>
      <c r="K318" s="112"/>
    </row>
    <row r="319" spans="1:11" ht="51" customHeight="1" x14ac:dyDescent="0.25">
      <c r="A319" s="298"/>
      <c r="B319" s="325"/>
      <c r="C319" s="448"/>
      <c r="D319" s="318"/>
      <c r="E319" s="321"/>
      <c r="F319" s="316"/>
      <c r="G319" s="301" t="s">
        <v>57</v>
      </c>
      <c r="H319" s="302"/>
      <c r="I319" s="302"/>
      <c r="J319" s="302"/>
      <c r="K319" s="303"/>
    </row>
    <row r="320" spans="1:11" ht="69.75" customHeight="1" x14ac:dyDescent="0.25">
      <c r="A320" s="298"/>
      <c r="B320" s="325"/>
      <c r="C320" s="448"/>
      <c r="D320" s="318"/>
      <c r="E320" s="321"/>
      <c r="F320" s="316"/>
      <c r="G320" s="112" t="s">
        <v>344</v>
      </c>
      <c r="H320" s="108">
        <v>100</v>
      </c>
      <c r="I320" s="108">
        <v>100</v>
      </c>
      <c r="J320" s="111">
        <f>I320/H320</f>
        <v>1</v>
      </c>
      <c r="K320" s="112"/>
    </row>
    <row r="321" spans="1:11" ht="85.5" customHeight="1" x14ac:dyDescent="0.25">
      <c r="A321" s="298"/>
      <c r="B321" s="325"/>
      <c r="C321" s="448"/>
      <c r="D321" s="318"/>
      <c r="E321" s="321"/>
      <c r="F321" s="316"/>
      <c r="G321" s="112" t="s">
        <v>345</v>
      </c>
      <c r="H321" s="108">
        <v>100</v>
      </c>
      <c r="I321" s="108">
        <v>100</v>
      </c>
      <c r="J321" s="111">
        <f>I321/H321</f>
        <v>1</v>
      </c>
      <c r="K321" s="112"/>
    </row>
    <row r="322" spans="1:11" ht="34.5" customHeight="1" x14ac:dyDescent="0.25">
      <c r="A322" s="298"/>
      <c r="B322" s="325"/>
      <c r="C322" s="448"/>
      <c r="D322" s="318"/>
      <c r="E322" s="321"/>
      <c r="F322" s="316"/>
      <c r="G322" s="301" t="s">
        <v>444</v>
      </c>
      <c r="H322" s="302"/>
      <c r="I322" s="302"/>
      <c r="J322" s="302"/>
      <c r="K322" s="303"/>
    </row>
    <row r="323" spans="1:11" ht="47.25" x14ac:dyDescent="0.25">
      <c r="A323" s="298"/>
      <c r="B323" s="325"/>
      <c r="C323" s="448"/>
      <c r="D323" s="318"/>
      <c r="E323" s="321"/>
      <c r="F323" s="316"/>
      <c r="G323" s="112" t="s">
        <v>346</v>
      </c>
      <c r="H323" s="108">
        <v>1</v>
      </c>
      <c r="I323" s="108">
        <v>1</v>
      </c>
      <c r="J323" s="111">
        <f>I323/H323</f>
        <v>1</v>
      </c>
      <c r="K323" s="112"/>
    </row>
    <row r="324" spans="1:11" ht="31.5" x14ac:dyDescent="0.25">
      <c r="A324" s="298"/>
      <c r="B324" s="325"/>
      <c r="C324" s="448"/>
      <c r="D324" s="318"/>
      <c r="E324" s="321"/>
      <c r="F324" s="316"/>
      <c r="G324" s="112" t="s">
        <v>347</v>
      </c>
      <c r="H324" s="108" t="s">
        <v>58</v>
      </c>
      <c r="I324" s="108">
        <v>12</v>
      </c>
      <c r="J324" s="111">
        <f>I324/5</f>
        <v>2.4</v>
      </c>
      <c r="K324" s="112"/>
    </row>
    <row r="325" spans="1:11" ht="51" customHeight="1" x14ac:dyDescent="0.25">
      <c r="A325" s="298"/>
      <c r="B325" s="325"/>
      <c r="C325" s="448"/>
      <c r="D325" s="318"/>
      <c r="E325" s="321"/>
      <c r="F325" s="316"/>
      <c r="G325" s="301" t="s">
        <v>59</v>
      </c>
      <c r="H325" s="302"/>
      <c r="I325" s="302"/>
      <c r="J325" s="302"/>
      <c r="K325" s="303"/>
    </row>
    <row r="326" spans="1:11" ht="66.75" customHeight="1" x14ac:dyDescent="0.25">
      <c r="A326" s="298"/>
      <c r="B326" s="325"/>
      <c r="C326" s="448"/>
      <c r="D326" s="318"/>
      <c r="E326" s="321"/>
      <c r="F326" s="316"/>
      <c r="G326" s="112" t="s">
        <v>348</v>
      </c>
      <c r="H326" s="108" t="s">
        <v>464</v>
      </c>
      <c r="I326" s="108">
        <v>2</v>
      </c>
      <c r="J326" s="111">
        <f>I326/10</f>
        <v>0.2</v>
      </c>
      <c r="K326" s="112"/>
    </row>
    <row r="327" spans="1:11" ht="31.5" x14ac:dyDescent="0.25">
      <c r="A327" s="298"/>
      <c r="B327" s="325"/>
      <c r="C327" s="448"/>
      <c r="D327" s="318"/>
      <c r="E327" s="321"/>
      <c r="F327" s="316"/>
      <c r="G327" s="112" t="s">
        <v>349</v>
      </c>
      <c r="H327" s="108">
        <v>100</v>
      </c>
      <c r="I327" s="108">
        <v>100</v>
      </c>
      <c r="J327" s="111">
        <v>1</v>
      </c>
      <c r="K327" s="112"/>
    </row>
    <row r="328" spans="1:11" ht="18.75" customHeight="1" x14ac:dyDescent="0.25">
      <c r="A328" s="298"/>
      <c r="B328" s="325"/>
      <c r="C328" s="448"/>
      <c r="D328" s="318"/>
      <c r="E328" s="321"/>
      <c r="F328" s="316"/>
      <c r="G328" s="301" t="s">
        <v>89</v>
      </c>
      <c r="H328" s="302"/>
      <c r="I328" s="302"/>
      <c r="J328" s="302"/>
      <c r="K328" s="303"/>
    </row>
    <row r="329" spans="1:11" ht="31.5" x14ac:dyDescent="0.25">
      <c r="A329" s="298"/>
      <c r="B329" s="326"/>
      <c r="C329" s="448"/>
      <c r="D329" s="318"/>
      <c r="E329" s="321"/>
      <c r="F329" s="316"/>
      <c r="G329" s="122" t="s">
        <v>350</v>
      </c>
      <c r="H329" s="108">
        <v>100</v>
      </c>
      <c r="I329" s="108">
        <v>100</v>
      </c>
      <c r="J329" s="111">
        <f>I329/H329</f>
        <v>1</v>
      </c>
      <c r="K329" s="122"/>
    </row>
    <row r="330" spans="1:11" ht="15.75" x14ac:dyDescent="0.25">
      <c r="A330" s="298"/>
      <c r="B330" s="348" t="s">
        <v>33</v>
      </c>
      <c r="C330" s="349"/>
      <c r="D330" s="17">
        <v>0</v>
      </c>
      <c r="E330" s="247">
        <v>0</v>
      </c>
      <c r="F330" s="79">
        <v>0</v>
      </c>
      <c r="G330" s="19"/>
      <c r="H330" s="12"/>
      <c r="I330" s="12"/>
      <c r="J330" s="12"/>
      <c r="K330" s="19"/>
    </row>
    <row r="331" spans="1:11" ht="36" customHeight="1" x14ac:dyDescent="0.25">
      <c r="A331" s="298"/>
      <c r="B331" s="324" t="s">
        <v>339</v>
      </c>
      <c r="C331" s="350" t="s">
        <v>13</v>
      </c>
      <c r="D331" s="322">
        <v>32998.51</v>
      </c>
      <c r="E331" s="281">
        <f>22756.133+97.30012</f>
        <v>22853.433120000002</v>
      </c>
      <c r="F331" s="307">
        <f>E331/D331</f>
        <v>0.69255954647649243</v>
      </c>
      <c r="G331" s="315" t="s">
        <v>483</v>
      </c>
      <c r="H331" s="335"/>
      <c r="I331" s="335"/>
      <c r="J331" s="335"/>
      <c r="K331" s="336"/>
    </row>
    <row r="332" spans="1:11" ht="78.75" x14ac:dyDescent="0.25">
      <c r="A332" s="298"/>
      <c r="B332" s="325"/>
      <c r="C332" s="351"/>
      <c r="D332" s="378"/>
      <c r="E332" s="282"/>
      <c r="F332" s="330"/>
      <c r="G332" s="112" t="s">
        <v>351</v>
      </c>
      <c r="H332" s="120">
        <v>100</v>
      </c>
      <c r="I332" s="120">
        <v>100</v>
      </c>
      <c r="J332" s="111">
        <f>I332/H332</f>
        <v>1</v>
      </c>
      <c r="K332" s="112"/>
    </row>
    <row r="333" spans="1:11" ht="37.5" customHeight="1" x14ac:dyDescent="0.25">
      <c r="A333" s="298"/>
      <c r="B333" s="325"/>
      <c r="C333" s="351"/>
      <c r="D333" s="378"/>
      <c r="E333" s="282"/>
      <c r="F333" s="330"/>
      <c r="G333" s="112" t="s">
        <v>352</v>
      </c>
      <c r="H333" s="120" t="s">
        <v>60</v>
      </c>
      <c r="I333" s="108">
        <v>0</v>
      </c>
      <c r="J333" s="111">
        <v>1</v>
      </c>
      <c r="K333" s="112" t="s">
        <v>126</v>
      </c>
    </row>
    <row r="334" spans="1:11" ht="31.5" x14ac:dyDescent="0.25">
      <c r="A334" s="298"/>
      <c r="B334" s="326"/>
      <c r="C334" s="352"/>
      <c r="D334" s="323"/>
      <c r="E334" s="283"/>
      <c r="F334" s="308"/>
      <c r="G334" s="112" t="s">
        <v>353</v>
      </c>
      <c r="H334" s="120">
        <v>90</v>
      </c>
      <c r="I334" s="108">
        <v>90</v>
      </c>
      <c r="J334" s="111">
        <f>I334/H334</f>
        <v>1</v>
      </c>
      <c r="K334" s="112"/>
    </row>
    <row r="335" spans="1:11" ht="15.75" x14ac:dyDescent="0.25">
      <c r="A335" s="298"/>
      <c r="B335" s="348" t="s">
        <v>53</v>
      </c>
      <c r="C335" s="349"/>
      <c r="D335" s="64">
        <f>SUM(D331:D334)</f>
        <v>32998.51</v>
      </c>
      <c r="E335" s="261">
        <f>SUM(E331:E334)</f>
        <v>22853.433120000002</v>
      </c>
      <c r="F335" s="65">
        <f>E335/D335</f>
        <v>0.69255954647649243</v>
      </c>
      <c r="G335" s="19"/>
      <c r="H335" s="12"/>
      <c r="I335" s="12"/>
      <c r="J335" s="12"/>
      <c r="K335" s="19"/>
    </row>
    <row r="336" spans="1:11" ht="34.5" customHeight="1" x14ac:dyDescent="0.25">
      <c r="A336" s="298"/>
      <c r="B336" s="324" t="s">
        <v>340</v>
      </c>
      <c r="C336" s="435" t="s">
        <v>13</v>
      </c>
      <c r="D336" s="322">
        <v>8707.2099999999991</v>
      </c>
      <c r="E336" s="281">
        <v>6650.48</v>
      </c>
      <c r="F336" s="307">
        <f>E336/D336</f>
        <v>0.76379000851018874</v>
      </c>
      <c r="G336" s="362" t="s">
        <v>445</v>
      </c>
      <c r="H336" s="363"/>
      <c r="I336" s="363"/>
      <c r="J336" s="363"/>
      <c r="K336" s="364"/>
    </row>
    <row r="337" spans="1:11" ht="66" customHeight="1" x14ac:dyDescent="0.25">
      <c r="A337" s="298"/>
      <c r="B337" s="326"/>
      <c r="C337" s="436"/>
      <c r="D337" s="323"/>
      <c r="E337" s="283"/>
      <c r="F337" s="308"/>
      <c r="G337" s="186" t="s">
        <v>354</v>
      </c>
      <c r="H337" s="190">
        <v>100</v>
      </c>
      <c r="I337" s="133">
        <v>100</v>
      </c>
      <c r="J337" s="189">
        <f>I337/H337</f>
        <v>1</v>
      </c>
      <c r="K337" s="186"/>
    </row>
    <row r="338" spans="1:11" ht="15.75" x14ac:dyDescent="0.25">
      <c r="A338" s="306"/>
      <c r="B338" s="348" t="s">
        <v>61</v>
      </c>
      <c r="C338" s="349"/>
      <c r="D338" s="66">
        <f>D336</f>
        <v>8707.2099999999991</v>
      </c>
      <c r="E338" s="262">
        <f>E336</f>
        <v>6650.48</v>
      </c>
      <c r="F338" s="67">
        <f>E338/D338</f>
        <v>0.76379000851018874</v>
      </c>
      <c r="G338" s="22"/>
      <c r="H338" s="23"/>
      <c r="I338" s="23"/>
      <c r="J338" s="23"/>
      <c r="K338" s="22"/>
    </row>
    <row r="339" spans="1:11" ht="15.75" x14ac:dyDescent="0.25">
      <c r="A339" s="24"/>
      <c r="B339" s="309" t="s">
        <v>16</v>
      </c>
      <c r="C339" s="310"/>
      <c r="D339" s="16">
        <f>D330+D335+D338</f>
        <v>41705.72</v>
      </c>
      <c r="E339" s="97">
        <f>E330+E335+E338</f>
        <v>29503.913120000001</v>
      </c>
      <c r="F339" s="15">
        <f>E339/D339</f>
        <v>0.70743085408907935</v>
      </c>
      <c r="G339" s="49"/>
      <c r="H339" s="11"/>
      <c r="I339" s="11"/>
      <c r="J339" s="11"/>
      <c r="K339" s="49"/>
    </row>
    <row r="340" spans="1:11" ht="36" customHeight="1" x14ac:dyDescent="0.25">
      <c r="A340" s="297">
        <v>16</v>
      </c>
      <c r="B340" s="345" t="s">
        <v>357</v>
      </c>
      <c r="C340" s="125" t="s">
        <v>13</v>
      </c>
      <c r="D340" s="192">
        <v>5289.6519799999996</v>
      </c>
      <c r="E340" s="374">
        <v>2315.1709999999998</v>
      </c>
      <c r="F340" s="331">
        <f>E340/D340</f>
        <v>0.43767926675584429</v>
      </c>
      <c r="G340" s="358" t="s">
        <v>62</v>
      </c>
      <c r="H340" s="358"/>
      <c r="I340" s="358"/>
      <c r="J340" s="358"/>
      <c r="K340" s="359"/>
    </row>
    <row r="341" spans="1:11" ht="66" customHeight="1" x14ac:dyDescent="0.25">
      <c r="A341" s="298"/>
      <c r="B341" s="346"/>
      <c r="C341" s="148" t="s">
        <v>480</v>
      </c>
      <c r="D341" s="147">
        <v>217.8</v>
      </c>
      <c r="E341" s="375"/>
      <c r="F341" s="332"/>
      <c r="G341" s="132" t="s">
        <v>358</v>
      </c>
      <c r="H341" s="204">
        <v>98</v>
      </c>
      <c r="I341" s="204">
        <v>99.66</v>
      </c>
      <c r="J341" s="205">
        <f>I341/H341</f>
        <v>1.016938775510204</v>
      </c>
      <c r="K341" s="206" t="s">
        <v>512</v>
      </c>
    </row>
    <row r="342" spans="1:11" ht="36" customHeight="1" x14ac:dyDescent="0.25">
      <c r="A342" s="298"/>
      <c r="B342" s="346"/>
      <c r="C342" s="145"/>
      <c r="D342" s="164"/>
      <c r="E342" s="375"/>
      <c r="F342" s="332"/>
      <c r="G342" s="314" t="s">
        <v>63</v>
      </c>
      <c r="H342" s="360"/>
      <c r="I342" s="360"/>
      <c r="J342" s="360"/>
      <c r="K342" s="361"/>
    </row>
    <row r="343" spans="1:11" ht="78.75" x14ac:dyDescent="0.25">
      <c r="A343" s="298"/>
      <c r="B343" s="346"/>
      <c r="C343" s="145"/>
      <c r="D343" s="147"/>
      <c r="E343" s="375"/>
      <c r="F343" s="332"/>
      <c r="G343" s="112" t="s">
        <v>359</v>
      </c>
      <c r="H343" s="108">
        <v>100</v>
      </c>
      <c r="I343" s="108">
        <v>100</v>
      </c>
      <c r="J343" s="111">
        <v>1</v>
      </c>
      <c r="K343" s="112"/>
    </row>
    <row r="344" spans="1:11" ht="15.75" x14ac:dyDescent="0.25">
      <c r="A344" s="298"/>
      <c r="B344" s="346"/>
      <c r="C344" s="145"/>
      <c r="D344" s="164"/>
      <c r="E344" s="375"/>
      <c r="F344" s="332"/>
      <c r="G344" s="353" t="s">
        <v>64</v>
      </c>
      <c r="H344" s="356"/>
      <c r="I344" s="356"/>
      <c r="J344" s="356"/>
      <c r="K344" s="357"/>
    </row>
    <row r="345" spans="1:11" ht="51.75" customHeight="1" x14ac:dyDescent="0.25">
      <c r="A345" s="298"/>
      <c r="B345" s="346"/>
      <c r="C345" s="145"/>
      <c r="D345" s="164"/>
      <c r="E345" s="375"/>
      <c r="F345" s="332"/>
      <c r="G345" s="132" t="s">
        <v>360</v>
      </c>
      <c r="H345" s="204">
        <v>100</v>
      </c>
      <c r="I345" s="204">
        <v>100</v>
      </c>
      <c r="J345" s="207">
        <v>1</v>
      </c>
      <c r="K345" s="132"/>
    </row>
    <row r="346" spans="1:11" ht="19.5" customHeight="1" x14ac:dyDescent="0.25">
      <c r="A346" s="298"/>
      <c r="B346" s="346"/>
      <c r="C346" s="145"/>
      <c r="D346" s="164"/>
      <c r="E346" s="375"/>
      <c r="F346" s="332"/>
      <c r="G346" s="365" t="s">
        <v>65</v>
      </c>
      <c r="H346" s="366"/>
      <c r="I346" s="366"/>
      <c r="J346" s="366"/>
      <c r="K346" s="367"/>
    </row>
    <row r="347" spans="1:11" ht="47.25" x14ac:dyDescent="0.25">
      <c r="A347" s="298"/>
      <c r="B347" s="346"/>
      <c r="C347" s="145"/>
      <c r="D347" s="164"/>
      <c r="E347" s="375"/>
      <c r="F347" s="332"/>
      <c r="G347" s="132" t="s">
        <v>361</v>
      </c>
      <c r="H347" s="204">
        <v>100</v>
      </c>
      <c r="I347" s="204">
        <v>77.69</v>
      </c>
      <c r="J347" s="205">
        <f>I347/H347</f>
        <v>0.77689999999999992</v>
      </c>
      <c r="K347" s="112" t="s">
        <v>513</v>
      </c>
    </row>
    <row r="348" spans="1:11" ht="15.75" x14ac:dyDescent="0.25">
      <c r="A348" s="298"/>
      <c r="B348" s="346"/>
      <c r="C348" s="145"/>
      <c r="D348" s="164"/>
      <c r="E348" s="375"/>
      <c r="F348" s="332"/>
      <c r="G348" s="353" t="s">
        <v>66</v>
      </c>
      <c r="H348" s="354"/>
      <c r="I348" s="354"/>
      <c r="J348" s="354"/>
      <c r="K348" s="355"/>
    </row>
    <row r="349" spans="1:11" ht="52.5" customHeight="1" x14ac:dyDescent="0.25">
      <c r="A349" s="298"/>
      <c r="B349" s="346"/>
      <c r="C349" s="145"/>
      <c r="D349" s="164"/>
      <c r="E349" s="375"/>
      <c r="F349" s="332"/>
      <c r="G349" s="126" t="s">
        <v>362</v>
      </c>
      <c r="H349" s="208">
        <v>160</v>
      </c>
      <c r="I349" s="209">
        <v>120</v>
      </c>
      <c r="J349" s="207">
        <f>I349/H349</f>
        <v>0.75</v>
      </c>
      <c r="K349" s="210" t="s">
        <v>514</v>
      </c>
    </row>
    <row r="350" spans="1:11" ht="47.25" x14ac:dyDescent="0.25">
      <c r="A350" s="298"/>
      <c r="B350" s="346"/>
      <c r="C350" s="145"/>
      <c r="D350" s="164"/>
      <c r="E350" s="375"/>
      <c r="F350" s="332"/>
      <c r="G350" s="126" t="s">
        <v>363</v>
      </c>
      <c r="H350" s="211">
        <v>100</v>
      </c>
      <c r="I350" s="108">
        <v>100</v>
      </c>
      <c r="J350" s="111">
        <f>I350/H350</f>
        <v>1</v>
      </c>
      <c r="K350" s="212"/>
    </row>
    <row r="351" spans="1:11" ht="63" x14ac:dyDescent="0.25">
      <c r="A351" s="298"/>
      <c r="B351" s="346"/>
      <c r="C351" s="145"/>
      <c r="D351" s="164"/>
      <c r="E351" s="375"/>
      <c r="F351" s="332"/>
      <c r="G351" s="126" t="s">
        <v>364</v>
      </c>
      <c r="H351" s="208">
        <v>8</v>
      </c>
      <c r="I351" s="204">
        <v>14</v>
      </c>
      <c r="J351" s="207">
        <f>I351/H351</f>
        <v>1.75</v>
      </c>
      <c r="K351" s="210" t="s">
        <v>515</v>
      </c>
    </row>
    <row r="352" spans="1:11" ht="31.5" x14ac:dyDescent="0.25">
      <c r="A352" s="298"/>
      <c r="B352" s="346"/>
      <c r="C352" s="145"/>
      <c r="D352" s="164"/>
      <c r="E352" s="375"/>
      <c r="F352" s="332"/>
      <c r="G352" s="213" t="s">
        <v>365</v>
      </c>
      <c r="H352" s="204">
        <v>1</v>
      </c>
      <c r="I352" s="204">
        <v>0</v>
      </c>
      <c r="J352" s="207">
        <f>I352/H352</f>
        <v>0</v>
      </c>
      <c r="K352" s="212" t="s">
        <v>516</v>
      </c>
    </row>
    <row r="353" spans="1:11" ht="34.5" customHeight="1" x14ac:dyDescent="0.25">
      <c r="A353" s="298"/>
      <c r="B353" s="346"/>
      <c r="C353" s="145"/>
      <c r="D353" s="164"/>
      <c r="E353" s="375"/>
      <c r="F353" s="332"/>
      <c r="G353" s="368" t="s">
        <v>67</v>
      </c>
      <c r="H353" s="369"/>
      <c r="I353" s="369"/>
      <c r="J353" s="369"/>
      <c r="K353" s="370"/>
    </row>
    <row r="354" spans="1:11" ht="69" customHeight="1" x14ac:dyDescent="0.25">
      <c r="A354" s="298"/>
      <c r="B354" s="346"/>
      <c r="C354" s="145"/>
      <c r="D354" s="164"/>
      <c r="E354" s="375"/>
      <c r="F354" s="332"/>
      <c r="G354" s="132" t="s">
        <v>366</v>
      </c>
      <c r="H354" s="214">
        <v>100</v>
      </c>
      <c r="I354" s="108">
        <v>100</v>
      </c>
      <c r="J354" s="111">
        <f>I354/H354</f>
        <v>1</v>
      </c>
      <c r="K354" s="215"/>
    </row>
    <row r="355" spans="1:11" ht="68.25" customHeight="1" x14ac:dyDescent="0.25">
      <c r="A355" s="298"/>
      <c r="B355" s="346"/>
      <c r="C355" s="145"/>
      <c r="D355" s="164"/>
      <c r="E355" s="375"/>
      <c r="F355" s="332"/>
      <c r="G355" s="371" t="s">
        <v>68</v>
      </c>
      <c r="H355" s="372"/>
      <c r="I355" s="372"/>
      <c r="J355" s="372"/>
      <c r="K355" s="373"/>
    </row>
    <row r="356" spans="1:11" ht="69" customHeight="1" x14ac:dyDescent="0.25">
      <c r="A356" s="298"/>
      <c r="B356" s="346"/>
      <c r="C356" s="145"/>
      <c r="D356" s="164"/>
      <c r="E356" s="375"/>
      <c r="F356" s="332"/>
      <c r="G356" s="126" t="s">
        <v>367</v>
      </c>
      <c r="H356" s="204">
        <v>0</v>
      </c>
      <c r="I356" s="204">
        <v>0</v>
      </c>
      <c r="J356" s="207">
        <v>1</v>
      </c>
      <c r="K356" s="132" t="s">
        <v>517</v>
      </c>
    </row>
    <row r="357" spans="1:11" ht="52.5" customHeight="1" x14ac:dyDescent="0.25">
      <c r="A357" s="298"/>
      <c r="B357" s="346"/>
      <c r="C357" s="145"/>
      <c r="D357" s="164"/>
      <c r="E357" s="375"/>
      <c r="F357" s="332"/>
      <c r="G357" s="126" t="s">
        <v>368</v>
      </c>
      <c r="H357" s="204">
        <v>7</v>
      </c>
      <c r="I357" s="204">
        <v>2</v>
      </c>
      <c r="J357" s="207">
        <f>H357/I357</f>
        <v>3.5</v>
      </c>
      <c r="K357" s="132" t="s">
        <v>518</v>
      </c>
    </row>
    <row r="358" spans="1:11" ht="47.25" x14ac:dyDescent="0.25">
      <c r="A358" s="298"/>
      <c r="B358" s="346"/>
      <c r="C358" s="145"/>
      <c r="D358" s="164"/>
      <c r="E358" s="375"/>
      <c r="F358" s="332"/>
      <c r="G358" s="126" t="s">
        <v>475</v>
      </c>
      <c r="H358" s="204">
        <v>28</v>
      </c>
      <c r="I358" s="204">
        <v>12</v>
      </c>
      <c r="J358" s="207">
        <f>H358/I358</f>
        <v>2.3333333333333335</v>
      </c>
      <c r="K358" s="132"/>
    </row>
    <row r="359" spans="1:11" ht="31.5" x14ac:dyDescent="0.25">
      <c r="A359" s="298"/>
      <c r="B359" s="346"/>
      <c r="C359" s="145"/>
      <c r="D359" s="164"/>
      <c r="E359" s="375"/>
      <c r="F359" s="332"/>
      <c r="G359" s="126" t="s">
        <v>369</v>
      </c>
      <c r="H359" s="204">
        <v>0</v>
      </c>
      <c r="I359" s="204">
        <v>0</v>
      </c>
      <c r="J359" s="207">
        <v>1</v>
      </c>
      <c r="K359" s="132"/>
    </row>
    <row r="360" spans="1:11" ht="47.25" x14ac:dyDescent="0.25">
      <c r="A360" s="298"/>
      <c r="B360" s="346"/>
      <c r="C360" s="145"/>
      <c r="D360" s="164"/>
      <c r="E360" s="375"/>
      <c r="F360" s="332"/>
      <c r="G360" s="126" t="s">
        <v>370</v>
      </c>
      <c r="H360" s="214">
        <v>100</v>
      </c>
      <c r="I360" s="204">
        <v>48.26</v>
      </c>
      <c r="J360" s="205">
        <f>I360/H360</f>
        <v>0.48259999999999997</v>
      </c>
      <c r="K360" s="132"/>
    </row>
    <row r="361" spans="1:11" ht="94.5" x14ac:dyDescent="0.25">
      <c r="A361" s="306"/>
      <c r="B361" s="347"/>
      <c r="C361" s="146"/>
      <c r="D361" s="165"/>
      <c r="E361" s="376"/>
      <c r="F361" s="377"/>
      <c r="G361" s="126" t="s">
        <v>371</v>
      </c>
      <c r="H361" s="214">
        <v>100</v>
      </c>
      <c r="I361" s="204">
        <v>43.33</v>
      </c>
      <c r="J361" s="205">
        <f>I361/H361</f>
        <v>0.43329999999999996</v>
      </c>
      <c r="K361" s="132"/>
    </row>
    <row r="362" spans="1:11" ht="15.75" x14ac:dyDescent="0.25">
      <c r="A362" s="24"/>
      <c r="B362" s="309" t="s">
        <v>16</v>
      </c>
      <c r="C362" s="310"/>
      <c r="D362" s="97">
        <f>D340</f>
        <v>5289.6519799999996</v>
      </c>
      <c r="E362" s="97">
        <f>SUM(E340:E361)</f>
        <v>2315.1709999999998</v>
      </c>
      <c r="F362" s="183">
        <f>E362/D362</f>
        <v>0.43767926675584429</v>
      </c>
      <c r="G362" s="49"/>
      <c r="H362" s="11"/>
      <c r="I362" s="11"/>
      <c r="J362" s="11"/>
      <c r="K362" s="49"/>
    </row>
    <row r="363" spans="1:11" ht="19.5" customHeight="1" x14ac:dyDescent="0.25">
      <c r="A363" s="297">
        <v>17</v>
      </c>
      <c r="B363" s="317" t="s">
        <v>372</v>
      </c>
      <c r="C363" s="297" t="s">
        <v>13</v>
      </c>
      <c r="D363" s="322">
        <v>600</v>
      </c>
      <c r="E363" s="281">
        <v>550</v>
      </c>
      <c r="F363" s="307">
        <f>E363/D363</f>
        <v>0.91666666666666663</v>
      </c>
      <c r="G363" s="301" t="s">
        <v>69</v>
      </c>
      <c r="H363" s="302"/>
      <c r="I363" s="302"/>
      <c r="J363" s="302"/>
      <c r="K363" s="303"/>
    </row>
    <row r="364" spans="1:11" ht="31.5" x14ac:dyDescent="0.25">
      <c r="A364" s="298"/>
      <c r="B364" s="317"/>
      <c r="C364" s="298"/>
      <c r="D364" s="378"/>
      <c r="E364" s="282"/>
      <c r="F364" s="330"/>
      <c r="G364" s="112" t="s">
        <v>373</v>
      </c>
      <c r="H364" s="108">
        <v>2</v>
      </c>
      <c r="I364" s="108">
        <v>2</v>
      </c>
      <c r="J364" s="111">
        <f>I364/H364</f>
        <v>1</v>
      </c>
      <c r="K364" s="112"/>
    </row>
    <row r="365" spans="1:11" ht="19.5" customHeight="1" x14ac:dyDescent="0.25">
      <c r="A365" s="298"/>
      <c r="B365" s="317"/>
      <c r="C365" s="298"/>
      <c r="D365" s="378"/>
      <c r="E365" s="282"/>
      <c r="F365" s="330"/>
      <c r="G365" s="301" t="s">
        <v>374</v>
      </c>
      <c r="H365" s="302"/>
      <c r="I365" s="302"/>
      <c r="J365" s="302"/>
      <c r="K365" s="303"/>
    </row>
    <row r="366" spans="1:11" ht="83.25" customHeight="1" x14ac:dyDescent="0.25">
      <c r="A366" s="298"/>
      <c r="B366" s="317"/>
      <c r="C366" s="298"/>
      <c r="D366" s="378"/>
      <c r="E366" s="282"/>
      <c r="F366" s="330"/>
      <c r="G366" s="112" t="s">
        <v>382</v>
      </c>
      <c r="H366" s="108">
        <v>25</v>
      </c>
      <c r="I366" s="108">
        <v>25</v>
      </c>
      <c r="J366" s="111">
        <f>I366/H366</f>
        <v>1</v>
      </c>
      <c r="K366" s="112"/>
    </row>
    <row r="367" spans="1:11" ht="33.75" customHeight="1" x14ac:dyDescent="0.25">
      <c r="A367" s="298"/>
      <c r="B367" s="317"/>
      <c r="C367" s="298"/>
      <c r="D367" s="378"/>
      <c r="E367" s="282"/>
      <c r="F367" s="330"/>
      <c r="G367" s="301" t="s">
        <v>375</v>
      </c>
      <c r="H367" s="302"/>
      <c r="I367" s="302"/>
      <c r="J367" s="302"/>
      <c r="K367" s="303"/>
    </row>
    <row r="368" spans="1:11" ht="36.75" customHeight="1" x14ac:dyDescent="0.25">
      <c r="A368" s="298"/>
      <c r="B368" s="317"/>
      <c r="C368" s="298"/>
      <c r="D368" s="378"/>
      <c r="E368" s="282"/>
      <c r="F368" s="330"/>
      <c r="G368" s="112" t="s">
        <v>376</v>
      </c>
      <c r="H368" s="108">
        <v>37</v>
      </c>
      <c r="I368" s="108">
        <v>40</v>
      </c>
      <c r="J368" s="113">
        <f>I368/H368</f>
        <v>1.0810810810810811</v>
      </c>
      <c r="K368" s="186"/>
    </row>
    <row r="369" spans="1:11" ht="52.5" customHeight="1" x14ac:dyDescent="0.25">
      <c r="A369" s="298"/>
      <c r="B369" s="317"/>
      <c r="C369" s="298"/>
      <c r="D369" s="378"/>
      <c r="E369" s="282"/>
      <c r="F369" s="330"/>
      <c r="G369" s="112" t="s">
        <v>377</v>
      </c>
      <c r="H369" s="108">
        <v>25</v>
      </c>
      <c r="I369" s="108">
        <v>31</v>
      </c>
      <c r="J369" s="111">
        <f>I369/H369</f>
        <v>1.24</v>
      </c>
      <c r="K369" s="112"/>
    </row>
    <row r="370" spans="1:11" ht="31.5" x14ac:dyDescent="0.25">
      <c r="A370" s="298"/>
      <c r="B370" s="317"/>
      <c r="C370" s="298"/>
      <c r="D370" s="378"/>
      <c r="E370" s="282"/>
      <c r="F370" s="330"/>
      <c r="G370" s="112" t="s">
        <v>378</v>
      </c>
      <c r="H370" s="201">
        <v>8</v>
      </c>
      <c r="I370" s="108">
        <v>10</v>
      </c>
      <c r="J370" s="202">
        <f>I370/H370</f>
        <v>1.25</v>
      </c>
      <c r="K370" s="112"/>
    </row>
    <row r="371" spans="1:11" ht="31.5" x14ac:dyDescent="0.25">
      <c r="A371" s="298"/>
      <c r="B371" s="317"/>
      <c r="C371" s="298"/>
      <c r="D371" s="378"/>
      <c r="E371" s="282"/>
      <c r="F371" s="330"/>
      <c r="G371" s="109" t="s">
        <v>379</v>
      </c>
      <c r="H371" s="108">
        <v>1</v>
      </c>
      <c r="I371" s="108">
        <v>1</v>
      </c>
      <c r="J371" s="203">
        <f>I371/H371</f>
        <v>1</v>
      </c>
      <c r="K371" s="108"/>
    </row>
    <row r="372" spans="1:11" ht="15.75" x14ac:dyDescent="0.25">
      <c r="A372" s="298"/>
      <c r="B372" s="317"/>
      <c r="C372" s="298"/>
      <c r="D372" s="378"/>
      <c r="E372" s="282"/>
      <c r="F372" s="330"/>
      <c r="G372" s="301" t="s">
        <v>380</v>
      </c>
      <c r="H372" s="302"/>
      <c r="I372" s="302"/>
      <c r="J372" s="302"/>
      <c r="K372" s="303"/>
    </row>
    <row r="373" spans="1:11" ht="63" x14ac:dyDescent="0.25">
      <c r="A373" s="298"/>
      <c r="B373" s="317"/>
      <c r="C373" s="298"/>
      <c r="D373" s="378"/>
      <c r="E373" s="282"/>
      <c r="F373" s="330"/>
      <c r="G373" s="122" t="s">
        <v>381</v>
      </c>
      <c r="H373" s="106">
        <v>750</v>
      </c>
      <c r="I373" s="106">
        <v>565</v>
      </c>
      <c r="J373" s="117">
        <f>I373/H373</f>
        <v>0.7533333333333333</v>
      </c>
      <c r="K373" s="200"/>
    </row>
    <row r="374" spans="1:11" ht="63" x14ac:dyDescent="0.25">
      <c r="A374" s="298"/>
      <c r="B374" s="317"/>
      <c r="C374" s="298"/>
      <c r="D374" s="378"/>
      <c r="E374" s="282"/>
      <c r="F374" s="330"/>
      <c r="G374" s="122" t="s">
        <v>446</v>
      </c>
      <c r="H374" s="106">
        <v>5400</v>
      </c>
      <c r="I374" s="106">
        <v>3805</v>
      </c>
      <c r="J374" s="117">
        <f t="shared" ref="J374:J375" si="19">I374/H374</f>
        <v>0.70462962962962961</v>
      </c>
      <c r="K374" s="200"/>
    </row>
    <row r="375" spans="1:11" ht="66.75" customHeight="1" x14ac:dyDescent="0.25">
      <c r="A375" s="306"/>
      <c r="B375" s="317"/>
      <c r="C375" s="306"/>
      <c r="D375" s="323"/>
      <c r="E375" s="283"/>
      <c r="F375" s="308"/>
      <c r="G375" s="122" t="s">
        <v>447</v>
      </c>
      <c r="H375" s="106">
        <v>10</v>
      </c>
      <c r="I375" s="106">
        <v>16</v>
      </c>
      <c r="J375" s="124">
        <f t="shared" si="19"/>
        <v>1.6</v>
      </c>
      <c r="K375" s="200"/>
    </row>
    <row r="376" spans="1:11" ht="15.75" x14ac:dyDescent="0.25">
      <c r="A376" s="31"/>
      <c r="B376" s="309" t="s">
        <v>16</v>
      </c>
      <c r="C376" s="310"/>
      <c r="D376" s="16">
        <f>D363</f>
        <v>600</v>
      </c>
      <c r="E376" s="97">
        <f>E363</f>
        <v>550</v>
      </c>
      <c r="F376" s="15">
        <f>E376/D376</f>
        <v>0.91666666666666663</v>
      </c>
      <c r="G376" s="49"/>
      <c r="H376" s="11"/>
      <c r="I376" s="11"/>
      <c r="J376" s="11"/>
      <c r="K376" s="49"/>
    </row>
    <row r="377" spans="1:11" ht="105.75" customHeight="1" x14ac:dyDescent="0.25">
      <c r="A377" s="108">
        <v>18</v>
      </c>
      <c r="B377" s="137" t="s">
        <v>70</v>
      </c>
      <c r="C377" s="449" t="s">
        <v>71</v>
      </c>
      <c r="D377" s="450"/>
      <c r="E377" s="450"/>
      <c r="F377" s="451"/>
      <c r="G377" s="186" t="s">
        <v>72</v>
      </c>
      <c r="H377" s="133">
        <v>38</v>
      </c>
      <c r="I377" s="83">
        <v>19</v>
      </c>
      <c r="J377" s="189">
        <f>I377/H377</f>
        <v>0.5</v>
      </c>
      <c r="K377" s="186"/>
    </row>
    <row r="378" spans="1:11" ht="15.75" x14ac:dyDescent="0.25">
      <c r="A378" s="24"/>
      <c r="B378" s="309" t="s">
        <v>16</v>
      </c>
      <c r="C378" s="310"/>
      <c r="D378" s="54"/>
      <c r="E378" s="263"/>
      <c r="F378" s="63"/>
      <c r="G378" s="49"/>
      <c r="H378" s="11"/>
      <c r="I378" s="11"/>
      <c r="J378" s="11"/>
      <c r="K378" s="49"/>
    </row>
    <row r="379" spans="1:11" ht="15.75" x14ac:dyDescent="0.25">
      <c r="A379" s="297">
        <v>19</v>
      </c>
      <c r="B379" s="313" t="s">
        <v>383</v>
      </c>
      <c r="C379" s="350" t="s">
        <v>13</v>
      </c>
      <c r="D379" s="322">
        <v>1128</v>
      </c>
      <c r="E379" s="281">
        <v>617.93499999999995</v>
      </c>
      <c r="F379" s="307">
        <f>E379/D379</f>
        <v>0.54781471631205669</v>
      </c>
      <c r="G379" s="301" t="s">
        <v>465</v>
      </c>
      <c r="H379" s="302"/>
      <c r="I379" s="302"/>
      <c r="J379" s="302"/>
      <c r="K379" s="303"/>
    </row>
    <row r="380" spans="1:11" ht="130.5" customHeight="1" x14ac:dyDescent="0.25">
      <c r="A380" s="298"/>
      <c r="B380" s="314"/>
      <c r="C380" s="351"/>
      <c r="D380" s="378"/>
      <c r="E380" s="282"/>
      <c r="F380" s="330"/>
      <c r="G380" s="112" t="s">
        <v>384</v>
      </c>
      <c r="H380" s="108">
        <v>10</v>
      </c>
      <c r="I380" s="108">
        <v>7</v>
      </c>
      <c r="J380" s="111">
        <f>I380/H380</f>
        <v>0.7</v>
      </c>
      <c r="K380" s="112" t="s">
        <v>525</v>
      </c>
    </row>
    <row r="381" spans="1:11" ht="68.25" customHeight="1" x14ac:dyDescent="0.25">
      <c r="A381" s="298"/>
      <c r="B381" s="314"/>
      <c r="C381" s="351"/>
      <c r="D381" s="378"/>
      <c r="E381" s="282"/>
      <c r="F381" s="330"/>
      <c r="G381" s="301" t="s">
        <v>448</v>
      </c>
      <c r="H381" s="302"/>
      <c r="I381" s="302"/>
      <c r="J381" s="302"/>
      <c r="K381" s="303"/>
    </row>
    <row r="382" spans="1:11" ht="164.25" customHeight="1" x14ac:dyDescent="0.25">
      <c r="A382" s="306"/>
      <c r="B382" s="315"/>
      <c r="C382" s="352"/>
      <c r="D382" s="323"/>
      <c r="E382" s="283"/>
      <c r="F382" s="308"/>
      <c r="G382" s="112" t="s">
        <v>385</v>
      </c>
      <c r="H382" s="108">
        <v>21</v>
      </c>
      <c r="I382" s="108">
        <v>21</v>
      </c>
      <c r="J382" s="111">
        <f>I382/H382</f>
        <v>1</v>
      </c>
      <c r="K382" s="112" t="s">
        <v>479</v>
      </c>
    </row>
    <row r="383" spans="1:11" ht="15.75" x14ac:dyDescent="0.25">
      <c r="A383" s="24"/>
      <c r="B383" s="309" t="s">
        <v>16</v>
      </c>
      <c r="C383" s="310"/>
      <c r="D383" s="16">
        <f>D379</f>
        <v>1128</v>
      </c>
      <c r="E383" s="97">
        <f>E379</f>
        <v>617.93499999999995</v>
      </c>
      <c r="F383" s="15">
        <f>E383/D383</f>
        <v>0.54781471631205669</v>
      </c>
      <c r="G383" s="49"/>
      <c r="H383" s="11"/>
      <c r="I383" s="11"/>
      <c r="J383" s="11"/>
      <c r="K383" s="49"/>
    </row>
    <row r="384" spans="1:11" ht="31.5" x14ac:dyDescent="0.25">
      <c r="A384" s="305">
        <v>20</v>
      </c>
      <c r="B384" s="345" t="s">
        <v>386</v>
      </c>
      <c r="C384" s="108" t="s">
        <v>13</v>
      </c>
      <c r="D384" s="121">
        <v>1043.1030000000001</v>
      </c>
      <c r="E384" s="192">
        <v>1043.1030000000001</v>
      </c>
      <c r="F384" s="113">
        <f>E384/D384</f>
        <v>1</v>
      </c>
      <c r="G384" s="112" t="s">
        <v>387</v>
      </c>
      <c r="H384" s="108">
        <v>3</v>
      </c>
      <c r="I384" s="108">
        <v>3</v>
      </c>
      <c r="J384" s="111">
        <f>I384/H384</f>
        <v>1</v>
      </c>
      <c r="K384" s="112"/>
    </row>
    <row r="385" spans="1:11" ht="31.5" x14ac:dyDescent="0.25">
      <c r="A385" s="305"/>
      <c r="B385" s="346"/>
      <c r="C385" s="108" t="s">
        <v>21</v>
      </c>
      <c r="D385" s="121">
        <v>5721.7362000000003</v>
      </c>
      <c r="E385" s="281">
        <v>5719.357</v>
      </c>
      <c r="F385" s="307">
        <f>E385/D385</f>
        <v>0.99958418215785616</v>
      </c>
      <c r="G385" s="112" t="s">
        <v>390</v>
      </c>
      <c r="H385" s="108">
        <v>5</v>
      </c>
      <c r="I385" s="108">
        <v>5</v>
      </c>
      <c r="J385" s="111">
        <f t="shared" ref="J385:J388" si="20">I385/H385</f>
        <v>1</v>
      </c>
      <c r="K385" s="200"/>
    </row>
    <row r="386" spans="1:11" ht="47.25" x14ac:dyDescent="0.25">
      <c r="A386" s="305"/>
      <c r="B386" s="346"/>
      <c r="C386" s="127" t="s">
        <v>480</v>
      </c>
      <c r="D386" s="129">
        <v>119.98</v>
      </c>
      <c r="E386" s="283"/>
      <c r="F386" s="308"/>
      <c r="G386" s="112" t="s">
        <v>388</v>
      </c>
      <c r="H386" s="108">
        <v>1.88</v>
      </c>
      <c r="I386" s="108">
        <v>1.88</v>
      </c>
      <c r="J386" s="111">
        <f t="shared" si="20"/>
        <v>1</v>
      </c>
      <c r="K386" s="200"/>
    </row>
    <row r="387" spans="1:11" ht="31.5" x14ac:dyDescent="0.25">
      <c r="A387" s="305"/>
      <c r="B387" s="346"/>
      <c r="C387" s="297" t="s">
        <v>19</v>
      </c>
      <c r="D387" s="322">
        <v>41959.39877</v>
      </c>
      <c r="E387" s="281">
        <v>41941.957000000002</v>
      </c>
      <c r="F387" s="307">
        <f>E387/D387</f>
        <v>0.99958431792372415</v>
      </c>
      <c r="G387" s="112" t="s">
        <v>389</v>
      </c>
      <c r="H387" s="108">
        <v>64.180000000000007</v>
      </c>
      <c r="I387" s="108">
        <v>64.180000000000007</v>
      </c>
      <c r="J387" s="111">
        <f t="shared" si="20"/>
        <v>1</v>
      </c>
      <c r="K387" s="200"/>
    </row>
    <row r="388" spans="1:11" ht="31.5" x14ac:dyDescent="0.25">
      <c r="A388" s="305"/>
      <c r="B388" s="346"/>
      <c r="C388" s="306"/>
      <c r="D388" s="323"/>
      <c r="E388" s="283"/>
      <c r="F388" s="308"/>
      <c r="G388" s="126" t="s">
        <v>391</v>
      </c>
      <c r="H388" s="127">
        <v>1</v>
      </c>
      <c r="I388" s="127">
        <v>0</v>
      </c>
      <c r="J388" s="118">
        <f t="shared" si="20"/>
        <v>0</v>
      </c>
      <c r="K388" s="200"/>
    </row>
    <row r="389" spans="1:11" ht="15.75" x14ac:dyDescent="0.25">
      <c r="A389" s="41"/>
      <c r="B389" s="309" t="s">
        <v>73</v>
      </c>
      <c r="C389" s="310"/>
      <c r="D389" s="16">
        <f>D384+D385+D387</f>
        <v>48724.237970000002</v>
      </c>
      <c r="E389" s="97">
        <f>E384+E385+E387</f>
        <v>48704.417000000001</v>
      </c>
      <c r="F389" s="96">
        <f>E389/D389</f>
        <v>0.99959320102631044</v>
      </c>
      <c r="G389" s="25"/>
      <c r="H389" s="24"/>
      <c r="I389" s="24"/>
      <c r="J389" s="24"/>
      <c r="K389" s="25"/>
    </row>
    <row r="390" spans="1:11" ht="119.25" customHeight="1" x14ac:dyDescent="0.25">
      <c r="A390" s="297">
        <v>21</v>
      </c>
      <c r="B390" s="313" t="s">
        <v>392</v>
      </c>
      <c r="C390" s="297" t="s">
        <v>13</v>
      </c>
      <c r="D390" s="322">
        <v>1070</v>
      </c>
      <c r="E390" s="281">
        <v>436.3</v>
      </c>
      <c r="F390" s="307">
        <f>E390/D390</f>
        <v>0.4077570093457944</v>
      </c>
      <c r="G390" s="122" t="s">
        <v>393</v>
      </c>
      <c r="H390" s="106">
        <v>10</v>
      </c>
      <c r="I390" s="106">
        <v>14</v>
      </c>
      <c r="J390" s="124">
        <f>I390/H390</f>
        <v>1.4</v>
      </c>
      <c r="K390" s="122" t="s">
        <v>503</v>
      </c>
    </row>
    <row r="391" spans="1:11" ht="198.75" customHeight="1" x14ac:dyDescent="0.25">
      <c r="A391" s="298"/>
      <c r="B391" s="314"/>
      <c r="C391" s="306"/>
      <c r="D391" s="323"/>
      <c r="E391" s="283"/>
      <c r="F391" s="308"/>
      <c r="G391" s="122" t="s">
        <v>394</v>
      </c>
      <c r="H391" s="106">
        <v>8</v>
      </c>
      <c r="I391" s="106">
        <v>41</v>
      </c>
      <c r="J391" s="117">
        <f>I391/H391</f>
        <v>5.125</v>
      </c>
      <c r="K391" s="112" t="s">
        <v>458</v>
      </c>
    </row>
    <row r="392" spans="1:11" ht="15.75" x14ac:dyDescent="0.25">
      <c r="A392" s="24"/>
      <c r="B392" s="309" t="s">
        <v>73</v>
      </c>
      <c r="C392" s="310"/>
      <c r="D392" s="16">
        <f>D390</f>
        <v>1070</v>
      </c>
      <c r="E392" s="97">
        <f>E390</f>
        <v>436.3</v>
      </c>
      <c r="F392" s="15">
        <f>E392/D392</f>
        <v>0.4077570093457944</v>
      </c>
      <c r="G392" s="25"/>
      <c r="H392" s="24"/>
      <c r="I392" s="24"/>
      <c r="J392" s="24"/>
      <c r="K392" s="25"/>
    </row>
    <row r="393" spans="1:11" ht="84" customHeight="1" x14ac:dyDescent="0.25">
      <c r="A393" s="297">
        <v>22</v>
      </c>
      <c r="B393" s="311" t="s">
        <v>395</v>
      </c>
      <c r="C393" s="319" t="s">
        <v>13</v>
      </c>
      <c r="D393" s="281">
        <v>24.4</v>
      </c>
      <c r="E393" s="281">
        <v>24.4</v>
      </c>
      <c r="F393" s="331">
        <f>E393/D393</f>
        <v>1</v>
      </c>
      <c r="G393" s="272" t="s">
        <v>511</v>
      </c>
      <c r="H393" s="129">
        <v>70.900000000000006</v>
      </c>
      <c r="I393" s="273">
        <v>0</v>
      </c>
      <c r="J393" s="274">
        <v>0</v>
      </c>
      <c r="K393" s="454" t="s">
        <v>502</v>
      </c>
    </row>
    <row r="394" spans="1:11" ht="51.75" customHeight="1" x14ac:dyDescent="0.25">
      <c r="A394" s="298"/>
      <c r="B394" s="312"/>
      <c r="C394" s="320"/>
      <c r="D394" s="282"/>
      <c r="E394" s="282"/>
      <c r="F394" s="332"/>
      <c r="G394" s="130" t="s">
        <v>485</v>
      </c>
      <c r="H394" s="194">
        <v>2328.0700000000002</v>
      </c>
      <c r="I394" s="270">
        <v>0</v>
      </c>
      <c r="J394" s="118">
        <f>I394/H394</f>
        <v>0</v>
      </c>
      <c r="K394" s="455"/>
    </row>
    <row r="395" spans="1:11" ht="39" customHeight="1" x14ac:dyDescent="0.25">
      <c r="A395" s="107"/>
      <c r="B395" s="180"/>
      <c r="C395" s="182"/>
      <c r="D395" s="179"/>
      <c r="E395" s="179"/>
      <c r="F395" s="184"/>
      <c r="G395" s="126" t="s">
        <v>493</v>
      </c>
      <c r="H395" s="199">
        <v>1</v>
      </c>
      <c r="I395" s="199">
        <v>1</v>
      </c>
      <c r="J395" s="118">
        <f>I395/H395</f>
        <v>1</v>
      </c>
      <c r="K395" s="275"/>
    </row>
    <row r="396" spans="1:11" ht="15.75" x14ac:dyDescent="0.25">
      <c r="A396" s="42"/>
      <c r="B396" s="309" t="s">
        <v>73</v>
      </c>
      <c r="C396" s="310"/>
      <c r="D396" s="16">
        <f>D393</f>
        <v>24.4</v>
      </c>
      <c r="E396" s="97">
        <f>E393</f>
        <v>24.4</v>
      </c>
      <c r="F396" s="15">
        <f>E396/D396</f>
        <v>1</v>
      </c>
      <c r="G396" s="25"/>
      <c r="H396" s="24"/>
      <c r="I396" s="24"/>
      <c r="J396" s="24"/>
      <c r="K396" s="50"/>
    </row>
    <row r="397" spans="1:11" ht="22.5" customHeight="1" x14ac:dyDescent="0.25">
      <c r="A397" s="297">
        <v>23</v>
      </c>
      <c r="B397" s="317" t="s">
        <v>505</v>
      </c>
      <c r="C397" s="305" t="s">
        <v>13</v>
      </c>
      <c r="D397" s="318">
        <v>65</v>
      </c>
      <c r="E397" s="321">
        <v>10.41</v>
      </c>
      <c r="F397" s="316">
        <f>E397/D397</f>
        <v>0.16015384615384615</v>
      </c>
      <c r="G397" s="301" t="s">
        <v>396</v>
      </c>
      <c r="H397" s="302"/>
      <c r="I397" s="302"/>
      <c r="J397" s="302"/>
      <c r="K397" s="303"/>
    </row>
    <row r="398" spans="1:11" ht="47.25" customHeight="1" x14ac:dyDescent="0.25">
      <c r="A398" s="298"/>
      <c r="B398" s="317"/>
      <c r="C398" s="305"/>
      <c r="D398" s="318"/>
      <c r="E398" s="321"/>
      <c r="F398" s="316"/>
      <c r="G398" s="109" t="s">
        <v>449</v>
      </c>
      <c r="H398" s="110">
        <v>39793</v>
      </c>
      <c r="I398" s="110">
        <v>30798</v>
      </c>
      <c r="J398" s="113">
        <f>I398/H398</f>
        <v>0.77395521825446689</v>
      </c>
      <c r="K398" s="198"/>
    </row>
    <row r="399" spans="1:11" ht="101.25" customHeight="1" x14ac:dyDescent="0.25">
      <c r="A399" s="298"/>
      <c r="B399" s="317"/>
      <c r="C399" s="305"/>
      <c r="D399" s="318"/>
      <c r="E399" s="321"/>
      <c r="F399" s="316"/>
      <c r="G399" s="109" t="s">
        <v>466</v>
      </c>
      <c r="H399" s="108">
        <v>10</v>
      </c>
      <c r="I399" s="108">
        <v>12</v>
      </c>
      <c r="J399" s="111">
        <f>I399/H399</f>
        <v>1.2</v>
      </c>
      <c r="K399" s="197"/>
    </row>
    <row r="400" spans="1:11" ht="36" customHeight="1" x14ac:dyDescent="0.25">
      <c r="A400" s="298"/>
      <c r="B400" s="317"/>
      <c r="C400" s="305"/>
      <c r="D400" s="318"/>
      <c r="E400" s="321"/>
      <c r="F400" s="316"/>
      <c r="G400" s="301" t="s">
        <v>450</v>
      </c>
      <c r="H400" s="302"/>
      <c r="I400" s="302"/>
      <c r="J400" s="302"/>
      <c r="K400" s="303"/>
    </row>
    <row r="401" spans="1:13" ht="47.25" x14ac:dyDescent="0.25">
      <c r="A401" s="298"/>
      <c r="B401" s="317"/>
      <c r="C401" s="305"/>
      <c r="D401" s="318"/>
      <c r="E401" s="321"/>
      <c r="F401" s="316"/>
      <c r="G401" s="109" t="s">
        <v>397</v>
      </c>
      <c r="H401" s="108">
        <v>180</v>
      </c>
      <c r="I401" s="108">
        <v>135</v>
      </c>
      <c r="J401" s="111">
        <f>I401/H401</f>
        <v>0.75</v>
      </c>
      <c r="K401" s="122"/>
    </row>
    <row r="402" spans="1:13" ht="47.25" x14ac:dyDescent="0.25">
      <c r="A402" s="298"/>
      <c r="B402" s="317"/>
      <c r="C402" s="305"/>
      <c r="D402" s="318"/>
      <c r="E402" s="321"/>
      <c r="F402" s="316"/>
      <c r="G402" s="109" t="s">
        <v>398</v>
      </c>
      <c r="H402" s="108">
        <v>125</v>
      </c>
      <c r="I402" s="108">
        <v>85</v>
      </c>
      <c r="J402" s="111">
        <f>I402/H402</f>
        <v>0.68</v>
      </c>
      <c r="K402" s="186"/>
    </row>
    <row r="403" spans="1:13" ht="47.25" x14ac:dyDescent="0.25">
      <c r="A403" s="298"/>
      <c r="B403" s="317"/>
      <c r="C403" s="305"/>
      <c r="D403" s="318"/>
      <c r="E403" s="321"/>
      <c r="F403" s="316"/>
      <c r="G403" s="109" t="s">
        <v>451</v>
      </c>
      <c r="H403" s="110">
        <v>3500</v>
      </c>
      <c r="I403" s="110">
        <v>3579</v>
      </c>
      <c r="J403" s="113">
        <f>I403/H403</f>
        <v>1.0225714285714285</v>
      </c>
      <c r="K403" s="198"/>
    </row>
    <row r="404" spans="1:13" ht="100.5" customHeight="1" x14ac:dyDescent="0.25">
      <c r="A404" s="306"/>
      <c r="B404" s="317"/>
      <c r="C404" s="305"/>
      <c r="D404" s="318"/>
      <c r="E404" s="321"/>
      <c r="F404" s="316"/>
      <c r="G404" s="109" t="s">
        <v>399</v>
      </c>
      <c r="H404" s="108">
        <v>9</v>
      </c>
      <c r="I404" s="108">
        <v>4</v>
      </c>
      <c r="J404" s="113">
        <f>I404/H404</f>
        <v>0.44444444444444442</v>
      </c>
      <c r="K404" s="186"/>
    </row>
    <row r="405" spans="1:13" ht="15.75" x14ac:dyDescent="0.25">
      <c r="A405" s="24"/>
      <c r="B405" s="309" t="s">
        <v>73</v>
      </c>
      <c r="C405" s="310"/>
      <c r="D405" s="16">
        <f>D397</f>
        <v>65</v>
      </c>
      <c r="E405" s="97">
        <f>E397</f>
        <v>10.41</v>
      </c>
      <c r="F405" s="15">
        <f>E405/D405</f>
        <v>0.16015384615384615</v>
      </c>
      <c r="G405" s="25"/>
      <c r="H405" s="24"/>
      <c r="I405" s="24"/>
      <c r="J405" s="24"/>
      <c r="K405" s="25"/>
    </row>
    <row r="406" spans="1:13" ht="21" customHeight="1" x14ac:dyDescent="0.25">
      <c r="A406" s="305">
        <v>24</v>
      </c>
      <c r="B406" s="317" t="s">
        <v>400</v>
      </c>
      <c r="C406" s="297" t="s">
        <v>13</v>
      </c>
      <c r="D406" s="281">
        <v>0</v>
      </c>
      <c r="E406" s="281">
        <v>0</v>
      </c>
      <c r="F406" s="287">
        <v>0</v>
      </c>
      <c r="G406" s="301" t="s">
        <v>401</v>
      </c>
      <c r="H406" s="302"/>
      <c r="I406" s="302"/>
      <c r="J406" s="302"/>
      <c r="K406" s="303"/>
      <c r="L406" s="89"/>
      <c r="M406" s="89"/>
    </row>
    <row r="407" spans="1:13" ht="36.75" customHeight="1" x14ac:dyDescent="0.25">
      <c r="A407" s="305"/>
      <c r="B407" s="317"/>
      <c r="C407" s="298"/>
      <c r="D407" s="282"/>
      <c r="E407" s="282"/>
      <c r="F407" s="288"/>
      <c r="G407" s="186" t="s">
        <v>402</v>
      </c>
      <c r="H407" s="83">
        <v>0</v>
      </c>
      <c r="I407" s="83">
        <v>0</v>
      </c>
      <c r="J407" s="111">
        <v>0</v>
      </c>
      <c r="K407" s="324" t="s">
        <v>502</v>
      </c>
      <c r="L407" s="90"/>
      <c r="M407" s="90"/>
    </row>
    <row r="408" spans="1:13" ht="31.5" x14ac:dyDescent="0.25">
      <c r="A408" s="305"/>
      <c r="B408" s="317"/>
      <c r="C408" s="298"/>
      <c r="D408" s="282"/>
      <c r="E408" s="282"/>
      <c r="F408" s="288"/>
      <c r="G408" s="112" t="s">
        <v>403</v>
      </c>
      <c r="H408" s="108">
        <v>0</v>
      </c>
      <c r="I408" s="108">
        <v>0</v>
      </c>
      <c r="J408" s="111">
        <v>0</v>
      </c>
      <c r="K408" s="325"/>
      <c r="L408" s="90"/>
      <c r="M408" s="91"/>
    </row>
    <row r="409" spans="1:13" ht="69.75" customHeight="1" x14ac:dyDescent="0.25">
      <c r="A409" s="305"/>
      <c r="B409" s="317"/>
      <c r="C409" s="306"/>
      <c r="D409" s="283"/>
      <c r="E409" s="283"/>
      <c r="F409" s="289"/>
      <c r="G409" s="185" t="s">
        <v>404</v>
      </c>
      <c r="H409" s="107">
        <v>0</v>
      </c>
      <c r="I409" s="107">
        <v>0</v>
      </c>
      <c r="J409" s="111">
        <v>0</v>
      </c>
      <c r="K409" s="326"/>
      <c r="L409" s="89"/>
      <c r="M409" s="89"/>
    </row>
    <row r="410" spans="1:13" ht="15.75" x14ac:dyDescent="0.25">
      <c r="A410" s="43"/>
      <c r="B410" s="299" t="s">
        <v>16</v>
      </c>
      <c r="C410" s="300"/>
      <c r="D410" s="68">
        <f>D406</f>
        <v>0</v>
      </c>
      <c r="E410" s="264">
        <f>E406</f>
        <v>0</v>
      </c>
      <c r="F410" s="81">
        <v>0</v>
      </c>
      <c r="G410" s="24"/>
      <c r="H410" s="24"/>
      <c r="I410" s="24"/>
      <c r="J410" s="24"/>
      <c r="K410" s="25"/>
    </row>
    <row r="411" spans="1:13" ht="21" customHeight="1" x14ac:dyDescent="0.25">
      <c r="A411" s="297">
        <v>25</v>
      </c>
      <c r="B411" s="313" t="s">
        <v>405</v>
      </c>
      <c r="C411" s="108" t="s">
        <v>13</v>
      </c>
      <c r="D411" s="121">
        <v>8434.35</v>
      </c>
      <c r="E411" s="281">
        <v>6872.85</v>
      </c>
      <c r="F411" s="307">
        <f t="shared" ref="F411:F419" si="21">E411/D411</f>
        <v>0.81486421597396363</v>
      </c>
      <c r="G411" s="109" t="s">
        <v>406</v>
      </c>
      <c r="H411" s="108">
        <v>0.5</v>
      </c>
      <c r="I411" s="127">
        <v>0</v>
      </c>
      <c r="J411" s="118">
        <f>I411/H411</f>
        <v>0</v>
      </c>
      <c r="K411" s="327" t="s">
        <v>546</v>
      </c>
    </row>
    <row r="412" spans="1:13" ht="100.5" customHeight="1" x14ac:dyDescent="0.25">
      <c r="A412" s="298"/>
      <c r="B412" s="314"/>
      <c r="C412" s="127" t="s">
        <v>480</v>
      </c>
      <c r="D412" s="192">
        <v>6872.85</v>
      </c>
      <c r="E412" s="283"/>
      <c r="F412" s="308"/>
      <c r="G412" s="130" t="s">
        <v>453</v>
      </c>
      <c r="H412" s="127">
        <v>1</v>
      </c>
      <c r="I412" s="127">
        <v>0</v>
      </c>
      <c r="J412" s="118">
        <f t="shared" ref="J412:J414" si="22">I412/H412</f>
        <v>0</v>
      </c>
      <c r="K412" s="328"/>
    </row>
    <row r="413" spans="1:13" ht="87.75" customHeight="1" x14ac:dyDescent="0.25">
      <c r="A413" s="107"/>
      <c r="B413" s="314"/>
      <c r="C413" s="108" t="s">
        <v>21</v>
      </c>
      <c r="D413" s="121">
        <v>0</v>
      </c>
      <c r="E413" s="192">
        <v>0</v>
      </c>
      <c r="F413" s="111">
        <v>0</v>
      </c>
      <c r="G413" s="134" t="s">
        <v>452</v>
      </c>
      <c r="H413" s="133">
        <v>1</v>
      </c>
      <c r="I413" s="133">
        <v>0</v>
      </c>
      <c r="J413" s="118">
        <f t="shared" si="22"/>
        <v>0</v>
      </c>
      <c r="K413" s="328"/>
    </row>
    <row r="414" spans="1:13" ht="114.75" customHeight="1" x14ac:dyDescent="0.25">
      <c r="A414" s="107"/>
      <c r="B414" s="315"/>
      <c r="C414" s="108"/>
      <c r="D414" s="196"/>
      <c r="E414" s="194"/>
      <c r="F414" s="124"/>
      <c r="G414" s="134" t="s">
        <v>494</v>
      </c>
      <c r="H414" s="133">
        <v>1</v>
      </c>
      <c r="I414" s="133">
        <v>0</v>
      </c>
      <c r="J414" s="118">
        <f t="shared" si="22"/>
        <v>0</v>
      </c>
      <c r="K414" s="329"/>
    </row>
    <row r="415" spans="1:13" ht="15.75" x14ac:dyDescent="0.25">
      <c r="A415" s="24"/>
      <c r="B415" s="299" t="s">
        <v>16</v>
      </c>
      <c r="C415" s="300"/>
      <c r="D415" s="13">
        <f>D411+D413</f>
        <v>8434.35</v>
      </c>
      <c r="E415" s="256">
        <f>E411+E413</f>
        <v>6872.85</v>
      </c>
      <c r="F415" s="14">
        <f t="shared" si="21"/>
        <v>0.81486421597396363</v>
      </c>
      <c r="G415" s="30"/>
      <c r="H415" s="31"/>
      <c r="I415" s="31"/>
      <c r="J415" s="73"/>
      <c r="K415" s="82"/>
    </row>
    <row r="416" spans="1:13" ht="102.75" customHeight="1" x14ac:dyDescent="0.25">
      <c r="A416" s="298">
        <v>26</v>
      </c>
      <c r="B416" s="114" t="s">
        <v>467</v>
      </c>
      <c r="C416" s="135" t="s">
        <v>13</v>
      </c>
      <c r="D416" s="121">
        <v>0</v>
      </c>
      <c r="E416" s="265">
        <v>0</v>
      </c>
      <c r="F416" s="111">
        <v>0</v>
      </c>
      <c r="G416" s="324"/>
      <c r="H416" s="294"/>
      <c r="I416" s="297"/>
      <c r="J416" s="287"/>
      <c r="K416" s="324"/>
    </row>
    <row r="417" spans="1:11" ht="65.25" customHeight="1" x14ac:dyDescent="0.25">
      <c r="A417" s="298"/>
      <c r="B417" s="112" t="s">
        <v>407</v>
      </c>
      <c r="C417" s="136" t="s">
        <v>21</v>
      </c>
      <c r="D417" s="121">
        <v>0</v>
      </c>
      <c r="E417" s="192">
        <v>0</v>
      </c>
      <c r="F417" s="111">
        <v>0</v>
      </c>
      <c r="G417" s="326"/>
      <c r="H417" s="296"/>
      <c r="I417" s="306"/>
      <c r="J417" s="289"/>
      <c r="K417" s="326"/>
    </row>
    <row r="418" spans="1:11" s="89" customFormat="1" ht="15.75" x14ac:dyDescent="0.25">
      <c r="A418" s="298"/>
      <c r="B418" s="19" t="s">
        <v>83</v>
      </c>
      <c r="C418" s="36"/>
      <c r="D418" s="69">
        <f>D417+D416</f>
        <v>0</v>
      </c>
      <c r="E418" s="266">
        <f>E417+E416</f>
        <v>0</v>
      </c>
      <c r="F418" s="140">
        <v>0</v>
      </c>
      <c r="G418" s="32"/>
      <c r="H418" s="46"/>
      <c r="I418" s="45"/>
      <c r="J418" s="34"/>
      <c r="K418" s="32"/>
    </row>
    <row r="419" spans="1:11" ht="82.5" customHeight="1" x14ac:dyDescent="0.25">
      <c r="A419" s="298"/>
      <c r="B419" s="122" t="s">
        <v>408</v>
      </c>
      <c r="C419" s="106" t="s">
        <v>13</v>
      </c>
      <c r="D419" s="196">
        <v>100</v>
      </c>
      <c r="E419" s="194">
        <v>0</v>
      </c>
      <c r="F419" s="124">
        <f t="shared" si="21"/>
        <v>0</v>
      </c>
      <c r="G419" s="126" t="s">
        <v>486</v>
      </c>
      <c r="H419" s="127">
        <v>1</v>
      </c>
      <c r="I419" s="108">
        <v>0</v>
      </c>
      <c r="J419" s="111">
        <v>0</v>
      </c>
      <c r="K419" s="112" t="s">
        <v>546</v>
      </c>
    </row>
    <row r="420" spans="1:11" ht="15.75" x14ac:dyDescent="0.25">
      <c r="A420" s="298"/>
      <c r="B420" s="19" t="s">
        <v>83</v>
      </c>
      <c r="C420" s="36"/>
      <c r="D420" s="64">
        <f>D419</f>
        <v>100</v>
      </c>
      <c r="E420" s="261">
        <f t="shared" ref="E420:F420" si="23">E419</f>
        <v>0</v>
      </c>
      <c r="F420" s="80">
        <f t="shared" si="23"/>
        <v>0</v>
      </c>
      <c r="G420" s="32"/>
      <c r="H420" s="33"/>
      <c r="I420" s="33"/>
      <c r="J420" s="72"/>
      <c r="K420" s="32"/>
    </row>
    <row r="421" spans="1:11" ht="83.25" customHeight="1" x14ac:dyDescent="0.25">
      <c r="A421" s="298"/>
      <c r="B421" s="122" t="s">
        <v>506</v>
      </c>
      <c r="C421" s="106" t="s">
        <v>13</v>
      </c>
      <c r="D421" s="196">
        <v>200</v>
      </c>
      <c r="E421" s="194">
        <v>0</v>
      </c>
      <c r="F421" s="124">
        <f>E421/D421</f>
        <v>0</v>
      </c>
      <c r="G421" s="112" t="s">
        <v>409</v>
      </c>
      <c r="H421" s="108">
        <v>1</v>
      </c>
      <c r="I421" s="108">
        <v>1</v>
      </c>
      <c r="J421" s="111">
        <f>I421/H421</f>
        <v>1</v>
      </c>
      <c r="K421" s="106"/>
    </row>
    <row r="422" spans="1:11" ht="15.75" x14ac:dyDescent="0.25">
      <c r="A422" s="298"/>
      <c r="B422" s="37" t="s">
        <v>83</v>
      </c>
      <c r="C422" s="36"/>
      <c r="D422" s="66">
        <f>D421</f>
        <v>200</v>
      </c>
      <c r="E422" s="267">
        <f>E421</f>
        <v>0</v>
      </c>
      <c r="F422" s="141">
        <f>E422/D422</f>
        <v>0</v>
      </c>
      <c r="G422" s="32"/>
      <c r="H422" s="33"/>
      <c r="I422" s="33"/>
      <c r="J422" s="34"/>
      <c r="K422" s="94"/>
    </row>
    <row r="423" spans="1:11" ht="15.75" x14ac:dyDescent="0.25">
      <c r="A423" s="10"/>
      <c r="B423" s="38" t="s">
        <v>16</v>
      </c>
      <c r="C423" s="35"/>
      <c r="D423" s="13">
        <f>D418+D420+D422</f>
        <v>300</v>
      </c>
      <c r="E423" s="256">
        <f>E418+E420+E422</f>
        <v>0</v>
      </c>
      <c r="F423" s="142">
        <f>E423/D423</f>
        <v>0</v>
      </c>
      <c r="G423" s="49"/>
      <c r="H423" s="11"/>
      <c r="I423" s="11"/>
      <c r="J423" s="11"/>
      <c r="K423" s="49"/>
    </row>
    <row r="424" spans="1:11" ht="18" customHeight="1" x14ac:dyDescent="0.25">
      <c r="A424" s="297">
        <v>27</v>
      </c>
      <c r="B424" s="311" t="s">
        <v>410</v>
      </c>
      <c r="C424" s="127" t="s">
        <v>13</v>
      </c>
      <c r="D424" s="192">
        <v>1552.03</v>
      </c>
      <c r="E424" s="192">
        <v>1460.57</v>
      </c>
      <c r="F424" s="193">
        <f>E424/D424</f>
        <v>0.94107072672564318</v>
      </c>
      <c r="G424" s="301" t="s">
        <v>415</v>
      </c>
      <c r="H424" s="302"/>
      <c r="I424" s="302"/>
      <c r="J424" s="302"/>
      <c r="K424" s="303"/>
    </row>
    <row r="425" spans="1:11" ht="33.75" customHeight="1" x14ac:dyDescent="0.25">
      <c r="A425" s="298"/>
      <c r="B425" s="312"/>
      <c r="C425" s="294" t="s">
        <v>21</v>
      </c>
      <c r="D425" s="281">
        <v>27588.57</v>
      </c>
      <c r="E425" s="281">
        <v>26767.596000000001</v>
      </c>
      <c r="F425" s="291">
        <f>E425/D425</f>
        <v>0.97024224162397699</v>
      </c>
      <c r="G425" s="126" t="s">
        <v>413</v>
      </c>
      <c r="H425" s="108">
        <v>24</v>
      </c>
      <c r="I425" s="108">
        <v>24</v>
      </c>
      <c r="J425" s="111">
        <f t="shared" ref="J425:J428" si="24">I425/H425</f>
        <v>1</v>
      </c>
      <c r="K425" s="116"/>
    </row>
    <row r="426" spans="1:11" ht="48.75" customHeight="1" x14ac:dyDescent="0.25">
      <c r="A426" s="298"/>
      <c r="B426" s="312"/>
      <c r="C426" s="295"/>
      <c r="D426" s="282"/>
      <c r="E426" s="282"/>
      <c r="F426" s="292"/>
      <c r="G426" s="126" t="s">
        <v>454</v>
      </c>
      <c r="H426" s="108">
        <v>9</v>
      </c>
      <c r="I426" s="108">
        <v>9</v>
      </c>
      <c r="J426" s="111">
        <f t="shared" si="24"/>
        <v>1</v>
      </c>
      <c r="K426" s="116"/>
    </row>
    <row r="427" spans="1:11" ht="20.25" customHeight="1" x14ac:dyDescent="0.25">
      <c r="A427" s="298"/>
      <c r="B427" s="312"/>
      <c r="C427" s="295"/>
      <c r="D427" s="282"/>
      <c r="E427" s="282"/>
      <c r="F427" s="292"/>
      <c r="G427" s="126" t="s">
        <v>455</v>
      </c>
      <c r="H427" s="108">
        <v>9</v>
      </c>
      <c r="I427" s="108">
        <v>9</v>
      </c>
      <c r="J427" s="111">
        <f t="shared" si="24"/>
        <v>1</v>
      </c>
      <c r="K427" s="116"/>
    </row>
    <row r="428" spans="1:11" ht="35.25" customHeight="1" x14ac:dyDescent="0.25">
      <c r="A428" s="298"/>
      <c r="B428" s="312"/>
      <c r="C428" s="295"/>
      <c r="D428" s="282"/>
      <c r="E428" s="282"/>
      <c r="F428" s="292"/>
      <c r="G428" s="126" t="s">
        <v>414</v>
      </c>
      <c r="H428" s="108">
        <v>388.5</v>
      </c>
      <c r="I428" s="108">
        <v>388.5</v>
      </c>
      <c r="J428" s="111">
        <f t="shared" si="24"/>
        <v>1</v>
      </c>
      <c r="K428" s="116"/>
    </row>
    <row r="429" spans="1:11" ht="70.5" customHeight="1" x14ac:dyDescent="0.25">
      <c r="A429" s="298"/>
      <c r="B429" s="312"/>
      <c r="C429" s="296"/>
      <c r="D429" s="283"/>
      <c r="E429" s="283"/>
      <c r="F429" s="293"/>
      <c r="G429" s="112" t="s">
        <v>411</v>
      </c>
      <c r="H429" s="108">
        <v>10</v>
      </c>
      <c r="I429" s="108">
        <v>0</v>
      </c>
      <c r="J429" s="111">
        <f>I429/H429</f>
        <v>0</v>
      </c>
      <c r="K429" s="112"/>
    </row>
    <row r="430" spans="1:11" ht="15.75" x14ac:dyDescent="0.25">
      <c r="A430" s="24"/>
      <c r="B430" s="11" t="s">
        <v>16</v>
      </c>
      <c r="C430" s="24"/>
      <c r="D430" s="16">
        <f>D424+D425</f>
        <v>29140.6</v>
      </c>
      <c r="E430" s="97">
        <f>E424+E425</f>
        <v>28228.166000000001</v>
      </c>
      <c r="F430" s="15">
        <f>E430/D430</f>
        <v>0.96868856509474766</v>
      </c>
      <c r="G430" s="24"/>
      <c r="H430" s="24"/>
      <c r="I430" s="24"/>
      <c r="J430" s="24"/>
      <c r="K430" s="25"/>
    </row>
    <row r="431" spans="1:11" ht="15.75" x14ac:dyDescent="0.25">
      <c r="A431" s="26"/>
      <c r="B431" s="177" t="s">
        <v>74</v>
      </c>
      <c r="C431" s="71"/>
      <c r="D431" s="99">
        <f>D22+D66+D75+D123+D127+D131+D139+D158+D171+D189+D214+D260+D296+D312+D339+D362+D376+D383+D389+D392+D396+D405+D410+D415+D423+D430</f>
        <v>1017950.12452</v>
      </c>
      <c r="E431" s="99">
        <f>E22+E66+E75+E123+E127+E131+E139+E158+E171+E189+E214+E260+E296+E312+E339+E362+E376+E383+E389+E392+E396+E405+E410+E415+E423+E430</f>
        <v>743593.02262000029</v>
      </c>
      <c r="F431" s="98">
        <f>E431/D431</f>
        <v>0.73048080127759807</v>
      </c>
      <c r="G431" s="28"/>
      <c r="H431" s="9"/>
      <c r="I431" s="9"/>
      <c r="J431" s="9"/>
      <c r="K431" s="28"/>
    </row>
    <row r="432" spans="1:11" ht="15.75" x14ac:dyDescent="0.25">
      <c r="A432" s="26"/>
      <c r="B432" s="8" t="s">
        <v>75</v>
      </c>
      <c r="C432" s="70"/>
      <c r="D432" s="100">
        <f>D10+D23+D63+D67+D76+D124+D128+D132+D140+D159+D172+D190+D228+D254+D256+D261+D297+D331+D336+D340+D363+D379+D384+D390+D393+D397+D406+D411+D416+D419+D421+D424</f>
        <v>787610.95323999994</v>
      </c>
      <c r="E432" s="100">
        <f>E10+E23+E63+E67+E76+E124+E128+E132+E140+E159+E172+E190+E228+E254+E256+E261+E297+E331+E336+E340+E363+E379+E384+E390+E393+E397+E406+E411+E416+E419+E421+E424</f>
        <v>536488.79962000006</v>
      </c>
      <c r="F432" s="101">
        <f>E432/D432</f>
        <v>0.6811596479366403</v>
      </c>
      <c r="G432" s="75"/>
      <c r="H432" s="56"/>
      <c r="I432" s="57"/>
      <c r="J432" s="57"/>
      <c r="K432" s="51"/>
    </row>
    <row r="433" spans="1:11" ht="16.5" customHeight="1" x14ac:dyDescent="0.25">
      <c r="A433" s="167"/>
      <c r="B433" s="170" t="s">
        <v>480</v>
      </c>
      <c r="C433" s="166"/>
      <c r="D433" s="149">
        <f>D24+D77+D129+D141+D160+D173+D298+D341+D386+D412+D133</f>
        <v>31397.809999999998</v>
      </c>
      <c r="E433" s="149"/>
      <c r="F433" s="168"/>
      <c r="G433" s="169"/>
      <c r="H433" s="56"/>
      <c r="I433" s="57"/>
      <c r="J433" s="57"/>
      <c r="K433" s="51"/>
    </row>
    <row r="434" spans="1:11" ht="15.75" x14ac:dyDescent="0.25">
      <c r="A434" s="26"/>
      <c r="B434" s="8" t="s">
        <v>76</v>
      </c>
      <c r="C434" s="6"/>
      <c r="D434" s="99">
        <f>D69+D78+D125+D130+D135+D142+D174+D191+D229+D385+D413+D417+D425+D25+D161</f>
        <v>182927.12651</v>
      </c>
      <c r="E434" s="99">
        <f>E69+E78+E125+E130+E135+E142+E174+E191+E229+E385+E413+E417+E425+E25+E161</f>
        <v>161283.361</v>
      </c>
      <c r="F434" s="102">
        <f>E434/D434</f>
        <v>0.88168094080449677</v>
      </c>
      <c r="G434" s="57"/>
      <c r="H434" s="56"/>
      <c r="I434" s="57"/>
      <c r="J434" s="57"/>
      <c r="K434" s="51"/>
    </row>
    <row r="435" spans="1:11" ht="15.75" x14ac:dyDescent="0.25">
      <c r="A435" s="26"/>
      <c r="B435" s="8" t="s">
        <v>77</v>
      </c>
      <c r="C435" s="6"/>
      <c r="D435" s="100">
        <f>D126+D175+D387+D192</f>
        <v>43710.304770000002</v>
      </c>
      <c r="E435" s="100">
        <f>E126+E175+E387+E192</f>
        <v>43587.262000000002</v>
      </c>
      <c r="F435" s="103">
        <f>E435/D435</f>
        <v>0.9971850397601334</v>
      </c>
      <c r="G435" s="57"/>
      <c r="H435" s="56"/>
      <c r="I435" s="57"/>
      <c r="J435" s="57"/>
      <c r="K435" s="51"/>
    </row>
    <row r="436" spans="1:11" ht="15.75" x14ac:dyDescent="0.25">
      <c r="A436" s="27"/>
      <c r="B436" s="8" t="s">
        <v>78</v>
      </c>
      <c r="C436" s="71"/>
      <c r="D436" s="104">
        <f>D143</f>
        <v>3701.74</v>
      </c>
      <c r="E436" s="268">
        <f>E143</f>
        <v>2233.6</v>
      </c>
      <c r="F436" s="105">
        <f t="shared" ref="F436:F437" si="25">E436/D436</f>
        <v>0.60339191839513306</v>
      </c>
      <c r="G436" s="57"/>
      <c r="H436" s="56"/>
      <c r="I436" s="57"/>
      <c r="J436" s="57"/>
      <c r="K436" s="51"/>
    </row>
    <row r="437" spans="1:11" ht="15.75" x14ac:dyDescent="0.25">
      <c r="A437" s="39"/>
      <c r="B437" s="29" t="s">
        <v>74</v>
      </c>
      <c r="C437" s="71"/>
      <c r="D437" s="99">
        <f>D432+D434+D435+D436</f>
        <v>1017950.12452</v>
      </c>
      <c r="E437" s="100">
        <f>E432+E434+E435+E436</f>
        <v>743593.02262000006</v>
      </c>
      <c r="F437" s="98">
        <f t="shared" si="25"/>
        <v>0.73048080127759785</v>
      </c>
      <c r="G437" s="57"/>
      <c r="H437" s="7"/>
      <c r="I437" s="51"/>
      <c r="J437" s="51"/>
      <c r="K437" s="51"/>
    </row>
    <row r="438" spans="1:11" ht="15.75" x14ac:dyDescent="0.25">
      <c r="A438" s="171"/>
      <c r="B438" s="172"/>
      <c r="C438" s="173"/>
      <c r="D438" s="174"/>
      <c r="E438" s="269"/>
      <c r="F438" s="175"/>
      <c r="G438" s="176"/>
      <c r="H438" s="5"/>
      <c r="I438" s="47"/>
      <c r="J438" s="47"/>
      <c r="K438" s="47"/>
    </row>
    <row r="439" spans="1:11" ht="15.75" x14ac:dyDescent="0.25">
      <c r="A439" s="304"/>
      <c r="B439" s="304"/>
      <c r="C439" s="304"/>
      <c r="D439" s="304"/>
      <c r="E439" s="304"/>
      <c r="F439" s="304"/>
      <c r="G439" s="304"/>
      <c r="H439" s="304"/>
      <c r="I439" s="304"/>
      <c r="J439" s="304"/>
      <c r="K439" s="304"/>
    </row>
    <row r="440" spans="1:11" ht="15.75" x14ac:dyDescent="0.25">
      <c r="A440" s="304"/>
      <c r="B440" s="304"/>
      <c r="C440" s="304"/>
      <c r="D440" s="304"/>
      <c r="E440" s="304"/>
      <c r="F440" s="304"/>
      <c r="G440" s="304"/>
      <c r="H440" s="304"/>
      <c r="I440" s="304"/>
      <c r="J440" s="304"/>
      <c r="K440" s="304"/>
    </row>
    <row r="441" spans="1:11" ht="15.75" x14ac:dyDescent="0.25">
      <c r="A441" s="304"/>
      <c r="B441" s="304"/>
      <c r="C441" s="304"/>
      <c r="D441" s="304"/>
      <c r="E441" s="304"/>
      <c r="F441" s="304"/>
      <c r="G441" s="304"/>
      <c r="H441" s="304"/>
      <c r="I441" s="304"/>
      <c r="J441" s="304"/>
      <c r="K441" s="304"/>
    </row>
    <row r="442" spans="1:11" x14ac:dyDescent="0.25">
      <c r="A442" s="290"/>
      <c r="B442" s="290"/>
      <c r="C442" s="290"/>
      <c r="D442" s="290"/>
      <c r="E442" s="290"/>
      <c r="F442" s="290"/>
      <c r="G442" s="290"/>
      <c r="H442" s="290"/>
      <c r="I442" s="290"/>
      <c r="J442" s="290"/>
      <c r="K442" s="290"/>
    </row>
    <row r="443" spans="1:11" x14ac:dyDescent="0.25">
      <c r="A443" s="150"/>
      <c r="B443" s="150"/>
      <c r="C443" s="151"/>
      <c r="D443" s="151"/>
      <c r="E443" s="151"/>
      <c r="F443" s="151"/>
      <c r="G443" s="151"/>
      <c r="H443" s="151"/>
      <c r="I443" s="151"/>
      <c r="J443" s="151"/>
      <c r="K443" s="150"/>
    </row>
    <row r="444" spans="1:11" x14ac:dyDescent="0.25">
      <c r="A444" s="150"/>
      <c r="B444" s="150"/>
      <c r="C444" s="151"/>
      <c r="D444" s="151"/>
      <c r="E444" s="151"/>
      <c r="F444" s="151"/>
      <c r="G444" s="151"/>
      <c r="H444" s="151"/>
      <c r="I444" s="151"/>
      <c r="J444" s="151"/>
      <c r="K444" s="150"/>
    </row>
    <row r="445" spans="1:11" x14ac:dyDescent="0.25">
      <c r="A445" s="150"/>
      <c r="B445" s="150"/>
      <c r="C445" s="151"/>
      <c r="D445" s="151"/>
      <c r="E445" s="151"/>
      <c r="F445" s="151"/>
      <c r="G445" s="151"/>
      <c r="H445" s="151"/>
      <c r="I445" s="151"/>
      <c r="J445" s="151"/>
      <c r="K445" s="150"/>
    </row>
    <row r="446" spans="1:11" x14ac:dyDescent="0.25">
      <c r="A446" s="150"/>
      <c r="B446" s="150"/>
      <c r="C446" s="151"/>
      <c r="D446" s="151"/>
      <c r="E446" s="151"/>
      <c r="F446" s="151"/>
      <c r="G446" s="151"/>
      <c r="H446" s="151"/>
      <c r="I446" s="151"/>
      <c r="J446" s="151"/>
      <c r="K446" s="150"/>
    </row>
    <row r="447" spans="1:11" x14ac:dyDescent="0.25">
      <c r="A447" s="150"/>
      <c r="B447" s="150"/>
      <c r="C447" s="151"/>
      <c r="D447" s="151"/>
      <c r="E447" s="151"/>
      <c r="F447" s="151"/>
      <c r="G447" s="151"/>
      <c r="H447" s="151"/>
      <c r="I447" s="151"/>
      <c r="J447" s="151"/>
      <c r="K447" s="150"/>
    </row>
    <row r="448" spans="1:11" x14ac:dyDescent="0.25">
      <c r="A448" s="150"/>
      <c r="B448" s="150"/>
      <c r="C448" s="151"/>
      <c r="D448" s="151"/>
      <c r="E448" s="151"/>
      <c r="F448" s="151"/>
      <c r="G448" s="151"/>
      <c r="H448" s="151"/>
      <c r="I448" s="151"/>
      <c r="J448" s="151"/>
      <c r="K448" s="150"/>
    </row>
    <row r="449" spans="1:11" x14ac:dyDescent="0.25">
      <c r="A449" s="150"/>
      <c r="B449" s="150"/>
      <c r="C449" s="151"/>
      <c r="D449" s="151"/>
      <c r="E449" s="151"/>
      <c r="F449" s="151"/>
      <c r="G449" s="151"/>
      <c r="H449" s="151"/>
      <c r="I449" s="151"/>
      <c r="J449" s="151"/>
      <c r="K449" s="150"/>
    </row>
  </sheetData>
  <mergeCells count="345">
    <mergeCell ref="E256:E257"/>
    <mergeCell ref="G331:K331"/>
    <mergeCell ref="K393:K394"/>
    <mergeCell ref="A128:A130"/>
    <mergeCell ref="B131:C131"/>
    <mergeCell ref="D215:D226"/>
    <mergeCell ref="B220:B226"/>
    <mergeCell ref="B228:B252"/>
    <mergeCell ref="D229:D252"/>
    <mergeCell ref="C133:C134"/>
    <mergeCell ref="D133:D134"/>
    <mergeCell ref="B172:B188"/>
    <mergeCell ref="B215:B219"/>
    <mergeCell ref="A159:A170"/>
    <mergeCell ref="B159:B170"/>
    <mergeCell ref="A172:A188"/>
    <mergeCell ref="B190:B213"/>
    <mergeCell ref="B171:C171"/>
    <mergeCell ref="C135:C138"/>
    <mergeCell ref="C229:C252"/>
    <mergeCell ref="A132:A138"/>
    <mergeCell ref="A140:A157"/>
    <mergeCell ref="B214:C214"/>
    <mergeCell ref="C192:C213"/>
    <mergeCell ref="A261:A295"/>
    <mergeCell ref="B261:B295"/>
    <mergeCell ref="C261:C295"/>
    <mergeCell ref="B189:C189"/>
    <mergeCell ref="A190:A213"/>
    <mergeCell ref="D379:D382"/>
    <mergeCell ref="E379:E382"/>
    <mergeCell ref="E336:E337"/>
    <mergeCell ref="B227:C227"/>
    <mergeCell ref="B253:C253"/>
    <mergeCell ref="B255:C255"/>
    <mergeCell ref="B256:B257"/>
    <mergeCell ref="C256:C257"/>
    <mergeCell ref="C215:C226"/>
    <mergeCell ref="A379:A382"/>
    <mergeCell ref="E297:E306"/>
    <mergeCell ref="A215:A259"/>
    <mergeCell ref="B259:C259"/>
    <mergeCell ref="C377:F377"/>
    <mergeCell ref="B376:C376"/>
    <mergeCell ref="B312:C312"/>
    <mergeCell ref="C313:C329"/>
    <mergeCell ref="C379:C382"/>
    <mergeCell ref="D256:D257"/>
    <mergeCell ref="C363:C375"/>
    <mergeCell ref="D363:D375"/>
    <mergeCell ref="E363:E375"/>
    <mergeCell ref="F363:F375"/>
    <mergeCell ref="B378:C378"/>
    <mergeCell ref="B336:B337"/>
    <mergeCell ref="C336:C337"/>
    <mergeCell ref="B363:B375"/>
    <mergeCell ref="D192:D213"/>
    <mergeCell ref="E261:E295"/>
    <mergeCell ref="F261:F295"/>
    <mergeCell ref="F308:F310"/>
    <mergeCell ref="B260:C260"/>
    <mergeCell ref="B297:B298"/>
    <mergeCell ref="B316:B329"/>
    <mergeCell ref="F256:F257"/>
    <mergeCell ref="B307:C307"/>
    <mergeCell ref="D313:D329"/>
    <mergeCell ref="B296:C296"/>
    <mergeCell ref="C308:C310"/>
    <mergeCell ref="D308:D310"/>
    <mergeCell ref="B311:C311"/>
    <mergeCell ref="E308:E310"/>
    <mergeCell ref="D261:D295"/>
    <mergeCell ref="A124:A126"/>
    <mergeCell ref="G107:K107"/>
    <mergeCell ref="A23:A59"/>
    <mergeCell ref="G46:K46"/>
    <mergeCell ref="G56:K56"/>
    <mergeCell ref="G42:K42"/>
    <mergeCell ref="G39:K39"/>
    <mergeCell ref="D63:D64"/>
    <mergeCell ref="E63:E64"/>
    <mergeCell ref="F63:F64"/>
    <mergeCell ref="B62:C62"/>
    <mergeCell ref="B123:C123"/>
    <mergeCell ref="A66:C66"/>
    <mergeCell ref="E69:E74"/>
    <mergeCell ref="F69:F74"/>
    <mergeCell ref="B75:C75"/>
    <mergeCell ref="B76:B122"/>
    <mergeCell ref="F67:F68"/>
    <mergeCell ref="D67:D68"/>
    <mergeCell ref="E67:E68"/>
    <mergeCell ref="C78:C122"/>
    <mergeCell ref="D78:D122"/>
    <mergeCell ref="E78:E122"/>
    <mergeCell ref="F78:F122"/>
    <mergeCell ref="A76:A122"/>
    <mergeCell ref="A10:A21"/>
    <mergeCell ref="G20:K20"/>
    <mergeCell ref="A67:A74"/>
    <mergeCell ref="G76:K76"/>
    <mergeCell ref="G79:K79"/>
    <mergeCell ref="G81:K81"/>
    <mergeCell ref="G84:K84"/>
    <mergeCell ref="G90:K90"/>
    <mergeCell ref="G94:K94"/>
    <mergeCell ref="G67:K67"/>
    <mergeCell ref="B67:B74"/>
    <mergeCell ref="G63:K63"/>
    <mergeCell ref="B65:C65"/>
    <mergeCell ref="B63:B64"/>
    <mergeCell ref="C63:C64"/>
    <mergeCell ref="B10:B21"/>
    <mergeCell ref="B23:B24"/>
    <mergeCell ref="B25:B61"/>
    <mergeCell ref="B22:C22"/>
    <mergeCell ref="G10:K10"/>
    <mergeCell ref="G23:K23"/>
    <mergeCell ref="G18:K18"/>
    <mergeCell ref="G60:K60"/>
    <mergeCell ref="H1:J1"/>
    <mergeCell ref="H3:J3"/>
    <mergeCell ref="A7:K7"/>
    <mergeCell ref="A8:A9"/>
    <mergeCell ref="B8:B9"/>
    <mergeCell ref="C8:C9"/>
    <mergeCell ref="D8:E8"/>
    <mergeCell ref="F8:F9"/>
    <mergeCell ref="G8:K8"/>
    <mergeCell ref="H4:K4"/>
    <mergeCell ref="H5:K5"/>
    <mergeCell ref="C10:C21"/>
    <mergeCell ref="C69:C74"/>
    <mergeCell ref="D69:D74"/>
    <mergeCell ref="C67:C68"/>
    <mergeCell ref="G128:K128"/>
    <mergeCell ref="E23:E24"/>
    <mergeCell ref="F23:F24"/>
    <mergeCell ref="E76:E77"/>
    <mergeCell ref="F76:F77"/>
    <mergeCell ref="H125:H126"/>
    <mergeCell ref="I125:I126"/>
    <mergeCell ref="J125:J126"/>
    <mergeCell ref="G62:K62"/>
    <mergeCell ref="F10:F21"/>
    <mergeCell ref="G103:K103"/>
    <mergeCell ref="G124:K124"/>
    <mergeCell ref="G113:K113"/>
    <mergeCell ref="G120:K120"/>
    <mergeCell ref="G115:K115"/>
    <mergeCell ref="E10:E21"/>
    <mergeCell ref="G132:K132"/>
    <mergeCell ref="G137:K137"/>
    <mergeCell ref="K125:K126"/>
    <mergeCell ref="G125:G126"/>
    <mergeCell ref="G135:K135"/>
    <mergeCell ref="G140:K140"/>
    <mergeCell ref="G142:K142"/>
    <mergeCell ref="D10:D21"/>
    <mergeCell ref="E192:E213"/>
    <mergeCell ref="E140:E141"/>
    <mergeCell ref="F140:F141"/>
    <mergeCell ref="E172:E173"/>
    <mergeCell ref="F172:F173"/>
    <mergeCell ref="G168:K168"/>
    <mergeCell ref="G159:K159"/>
    <mergeCell ref="G147:K147"/>
    <mergeCell ref="K144:K146"/>
    <mergeCell ref="G172:K172"/>
    <mergeCell ref="G174:K174"/>
    <mergeCell ref="F192:F213"/>
    <mergeCell ref="K234:K239"/>
    <mergeCell ref="G192:K192"/>
    <mergeCell ref="G218:K218"/>
    <mergeCell ref="K230:K232"/>
    <mergeCell ref="G177:K177"/>
    <mergeCell ref="G224:K224"/>
    <mergeCell ref="G179:K179"/>
    <mergeCell ref="G184:K184"/>
    <mergeCell ref="G186:K186"/>
    <mergeCell ref="G190:K190"/>
    <mergeCell ref="G212:K212"/>
    <mergeCell ref="G215:K216"/>
    <mergeCell ref="G228:K228"/>
    <mergeCell ref="G198:K198"/>
    <mergeCell ref="G208:K208"/>
    <mergeCell ref="G210:K210"/>
    <mergeCell ref="G204:K204"/>
    <mergeCell ref="B124:B126"/>
    <mergeCell ref="B127:C127"/>
    <mergeCell ref="B128:B130"/>
    <mergeCell ref="C161:C170"/>
    <mergeCell ref="D161:D170"/>
    <mergeCell ref="E161:E170"/>
    <mergeCell ref="F161:F170"/>
    <mergeCell ref="D135:D138"/>
    <mergeCell ref="B139:C139"/>
    <mergeCell ref="B132:B138"/>
    <mergeCell ref="F135:F138"/>
    <mergeCell ref="B158:C158"/>
    <mergeCell ref="B140:B157"/>
    <mergeCell ref="E132:E134"/>
    <mergeCell ref="F132:F134"/>
    <mergeCell ref="E128:E129"/>
    <mergeCell ref="F128:F129"/>
    <mergeCell ref="E159:E160"/>
    <mergeCell ref="F159:F160"/>
    <mergeCell ref="E135:E138"/>
    <mergeCell ref="G367:K367"/>
    <mergeCell ref="G372:K372"/>
    <mergeCell ref="G319:K319"/>
    <mergeCell ref="G328:K328"/>
    <mergeCell ref="A313:A338"/>
    <mergeCell ref="B379:B382"/>
    <mergeCell ref="C387:C388"/>
    <mergeCell ref="D387:D388"/>
    <mergeCell ref="C390:C391"/>
    <mergeCell ref="F390:F391"/>
    <mergeCell ref="B383:C383"/>
    <mergeCell ref="F331:F334"/>
    <mergeCell ref="B340:B361"/>
    <mergeCell ref="B335:C335"/>
    <mergeCell ref="B331:B334"/>
    <mergeCell ref="B330:C330"/>
    <mergeCell ref="D336:D337"/>
    <mergeCell ref="F336:F337"/>
    <mergeCell ref="E313:E329"/>
    <mergeCell ref="D331:D334"/>
    <mergeCell ref="E331:E334"/>
    <mergeCell ref="F313:F329"/>
    <mergeCell ref="A363:A375"/>
    <mergeCell ref="B384:B388"/>
    <mergeCell ref="G365:K365"/>
    <mergeCell ref="A297:A311"/>
    <mergeCell ref="B308:B310"/>
    <mergeCell ref="B339:C339"/>
    <mergeCell ref="B299:B306"/>
    <mergeCell ref="B313:B315"/>
    <mergeCell ref="B338:C338"/>
    <mergeCell ref="A340:A361"/>
    <mergeCell ref="C331:C334"/>
    <mergeCell ref="G348:K348"/>
    <mergeCell ref="G344:K344"/>
    <mergeCell ref="G340:K340"/>
    <mergeCell ref="G342:K342"/>
    <mergeCell ref="G363:K363"/>
    <mergeCell ref="G316:K316"/>
    <mergeCell ref="G336:K336"/>
    <mergeCell ref="G346:K346"/>
    <mergeCell ref="G353:K353"/>
    <mergeCell ref="G355:K355"/>
    <mergeCell ref="G322:K322"/>
    <mergeCell ref="F297:F306"/>
    <mergeCell ref="E340:E361"/>
    <mergeCell ref="F340:F361"/>
    <mergeCell ref="B362:C362"/>
    <mergeCell ref="G261:K261"/>
    <mergeCell ref="K262:K263"/>
    <mergeCell ref="G240:K240"/>
    <mergeCell ref="G244:K244"/>
    <mergeCell ref="G286:K286"/>
    <mergeCell ref="G325:K325"/>
    <mergeCell ref="G301:K301"/>
    <mergeCell ref="G297:K297"/>
    <mergeCell ref="G305:K305"/>
    <mergeCell ref="G308:K308"/>
    <mergeCell ref="G313:K314"/>
    <mergeCell ref="G268:K268"/>
    <mergeCell ref="G272:K272"/>
    <mergeCell ref="G276:K276"/>
    <mergeCell ref="G279:K279"/>
    <mergeCell ref="G294:K294"/>
    <mergeCell ref="G292:K292"/>
    <mergeCell ref="G299:K299"/>
    <mergeCell ref="G303:K303"/>
    <mergeCell ref="G248:K248"/>
    <mergeCell ref="G250:K250"/>
    <mergeCell ref="K241:K242"/>
    <mergeCell ref="K245:K247"/>
    <mergeCell ref="A393:A394"/>
    <mergeCell ref="B389:C389"/>
    <mergeCell ref="A390:A391"/>
    <mergeCell ref="A384:A388"/>
    <mergeCell ref="A439:K439"/>
    <mergeCell ref="G416:G417"/>
    <mergeCell ref="H416:H417"/>
    <mergeCell ref="I416:I417"/>
    <mergeCell ref="J416:J417"/>
    <mergeCell ref="K416:K417"/>
    <mergeCell ref="G406:K406"/>
    <mergeCell ref="B393:B394"/>
    <mergeCell ref="D406:D409"/>
    <mergeCell ref="C406:C409"/>
    <mergeCell ref="E406:E409"/>
    <mergeCell ref="F406:F409"/>
    <mergeCell ref="F393:F394"/>
    <mergeCell ref="B392:C392"/>
    <mergeCell ref="B406:B409"/>
    <mergeCell ref="A406:A409"/>
    <mergeCell ref="G397:K397"/>
    <mergeCell ref="G379:K379"/>
    <mergeCell ref="B411:B414"/>
    <mergeCell ref="G381:K381"/>
    <mergeCell ref="F397:F404"/>
    <mergeCell ref="B397:B404"/>
    <mergeCell ref="D397:D404"/>
    <mergeCell ref="E411:E412"/>
    <mergeCell ref="F411:F412"/>
    <mergeCell ref="C393:C394"/>
    <mergeCell ref="E397:E404"/>
    <mergeCell ref="B410:C410"/>
    <mergeCell ref="B396:C396"/>
    <mergeCell ref="D393:D394"/>
    <mergeCell ref="E393:E394"/>
    <mergeCell ref="D390:D391"/>
    <mergeCell ref="E390:E391"/>
    <mergeCell ref="B390:B391"/>
    <mergeCell ref="E385:E386"/>
    <mergeCell ref="K407:K409"/>
    <mergeCell ref="K411:K414"/>
    <mergeCell ref="F379:F382"/>
    <mergeCell ref="F229:F252"/>
    <mergeCell ref="E229:E252"/>
    <mergeCell ref="E215:E226"/>
    <mergeCell ref="F215:F226"/>
    <mergeCell ref="A442:K442"/>
    <mergeCell ref="F425:F429"/>
    <mergeCell ref="C425:C429"/>
    <mergeCell ref="D425:D429"/>
    <mergeCell ref="E425:E429"/>
    <mergeCell ref="A424:A429"/>
    <mergeCell ref="B415:C415"/>
    <mergeCell ref="A416:A422"/>
    <mergeCell ref="G424:K424"/>
    <mergeCell ref="A441:K441"/>
    <mergeCell ref="A440:K440"/>
    <mergeCell ref="C397:C404"/>
    <mergeCell ref="G400:K400"/>
    <mergeCell ref="A397:A404"/>
    <mergeCell ref="E387:E388"/>
    <mergeCell ref="F387:F388"/>
    <mergeCell ref="F385:F386"/>
    <mergeCell ref="B405:C405"/>
    <mergeCell ref="A411:A412"/>
    <mergeCell ref="B424:B429"/>
  </mergeCells>
  <phoneticPr fontId="8" type="noConversion"/>
  <printOptions horizontalCentered="1"/>
  <pageMargins left="0.78740157480314965" right="0.78740157480314965" top="1.1811023622047245" bottom="0.51181102362204722" header="0.51181102362204722" footer="0.51181102362204722"/>
  <pageSetup paperSize="9" scale="56" fitToHeight="0" orientation="landscape" r:id="rId1"/>
  <rowBreaks count="26" manualBreakCount="26">
    <brk id="24" max="10" man="1"/>
    <brk id="44" max="10" man="1"/>
    <brk id="66" max="10" man="1"/>
    <brk id="83" max="10" man="1"/>
    <brk id="97" max="10" man="1"/>
    <brk id="111" max="10" man="1"/>
    <brk id="127" max="10" man="1"/>
    <brk id="145" max="10" man="1"/>
    <brk id="158" max="10" man="1"/>
    <brk id="174" max="10" man="1"/>
    <brk id="192" max="10" man="1"/>
    <brk id="212" max="10" man="1"/>
    <brk id="233" max="10" man="1"/>
    <brk id="249" max="10" man="1"/>
    <brk id="266" max="10" man="1"/>
    <brk id="285" max="10" man="1"/>
    <brk id="296" max="10" man="1"/>
    <brk id="308" max="10" man="1"/>
    <brk id="320" max="10" man="1"/>
    <brk id="339" max="10" man="1"/>
    <brk id="352" max="10" man="1"/>
    <brk id="366" max="10" man="1"/>
    <brk id="380" max="10" man="1"/>
    <brk id="390" max="10" man="1"/>
    <brk id="402" max="10" man="1"/>
    <brk id="415"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Лист1</vt:lpstr>
      <vt:lpstr>Лист1!Заголовки_для_печати</vt:lpstr>
      <vt:lpstr>Лист1!Область_печати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2026-10-30T10:14:18Z</dcterms:modified>
</cp:coreProperties>
</file>