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22944" windowHeight="8016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Лист1!$A$1:$L$465</definedName>
    <definedName name="_xlnm.Print_Area" localSheetId="3">Лист4!$A$1:$M$15</definedName>
  </definedNames>
  <calcPr calcId="125725"/>
</workbook>
</file>

<file path=xl/calcChain.xml><?xml version="1.0" encoding="utf-8"?>
<calcChain xmlns="http://schemas.openxmlformats.org/spreadsheetml/2006/main">
  <c r="E460" i="1"/>
  <c r="D460"/>
  <c r="D461"/>
  <c r="J151"/>
  <c r="J150"/>
  <c r="J171"/>
  <c r="J70"/>
  <c r="J40"/>
  <c r="J407"/>
  <c r="F406"/>
  <c r="J77"/>
  <c r="E452"/>
  <c r="D452"/>
  <c r="E136"/>
  <c r="J165"/>
  <c r="J164"/>
  <c r="J162"/>
  <c r="J161"/>
  <c r="J156"/>
  <c r="F155"/>
  <c r="F153"/>
  <c r="E152" l="1"/>
  <c r="J149"/>
  <c r="J148"/>
  <c r="J453" l="1"/>
  <c r="J449"/>
  <c r="E447"/>
  <c r="D447"/>
  <c r="F447" s="1"/>
  <c r="E456"/>
  <c r="F456" s="1"/>
  <c r="D456"/>
  <c r="F455"/>
  <c r="F453"/>
  <c r="D457"/>
  <c r="F451"/>
  <c r="E457" l="1"/>
  <c r="F457" s="1"/>
  <c r="F452"/>
  <c r="E179"/>
  <c r="J369"/>
  <c r="F380"/>
  <c r="J393"/>
  <c r="J50"/>
  <c r="J41"/>
  <c r="J39"/>
  <c r="J38"/>
  <c r="J402"/>
  <c r="J401"/>
  <c r="J147" l="1"/>
  <c r="F146"/>
  <c r="J386"/>
  <c r="J300" l="1"/>
  <c r="J76"/>
  <c r="J435" l="1"/>
  <c r="J78"/>
  <c r="J230"/>
  <c r="J68"/>
  <c r="J37"/>
  <c r="J390"/>
  <c r="D179"/>
  <c r="F177"/>
  <c r="J446"/>
  <c r="J445"/>
  <c r="J188" l="1"/>
  <c r="E442"/>
  <c r="D442"/>
  <c r="E350"/>
  <c r="D350"/>
  <c r="J175"/>
  <c r="F179"/>
  <c r="E436"/>
  <c r="D436"/>
  <c r="J406"/>
  <c r="D408"/>
  <c r="F436" l="1"/>
  <c r="F350"/>
  <c r="J383" l="1"/>
  <c r="D213" l="1"/>
  <c r="F431"/>
  <c r="J111" l="1"/>
  <c r="J109"/>
  <c r="J108"/>
  <c r="J107"/>
  <c r="J103"/>
  <c r="J102"/>
  <c r="J86"/>
  <c r="J11" l="1"/>
  <c r="F9" l="1"/>
  <c r="J30"/>
  <c r="J29"/>
  <c r="J141"/>
  <c r="J371"/>
  <c r="E403"/>
  <c r="F83"/>
  <c r="J44"/>
  <c r="J67"/>
  <c r="J66"/>
  <c r="J65"/>
  <c r="J43"/>
  <c r="J34"/>
  <c r="F24"/>
  <c r="F22"/>
  <c r="J145"/>
  <c r="E429"/>
  <c r="D429"/>
  <c r="F426"/>
  <c r="F425"/>
  <c r="J425"/>
  <c r="D403"/>
  <c r="F398"/>
  <c r="F396"/>
  <c r="F395"/>
  <c r="F443"/>
  <c r="J334"/>
  <c r="J404"/>
  <c r="F404"/>
  <c r="J100"/>
  <c r="J99"/>
  <c r="J91"/>
  <c r="J90"/>
  <c r="J84"/>
  <c r="F403" l="1"/>
  <c r="F429"/>
  <c r="J138"/>
  <c r="E144"/>
  <c r="D144"/>
  <c r="F143"/>
  <c r="F137"/>
  <c r="J127"/>
  <c r="J121"/>
  <c r="J94"/>
  <c r="J98"/>
  <c r="E131"/>
  <c r="D131"/>
  <c r="F91"/>
  <c r="J434"/>
  <c r="J433"/>
  <c r="J432"/>
  <c r="J431"/>
  <c r="J173"/>
  <c r="F169"/>
  <c r="J178"/>
  <c r="J177"/>
  <c r="J174"/>
  <c r="J172"/>
  <c r="J170"/>
  <c r="J304"/>
  <c r="J302"/>
  <c r="J299"/>
  <c r="J298"/>
  <c r="J297"/>
  <c r="J295"/>
  <c r="J294"/>
  <c r="J289"/>
  <c r="J287"/>
  <c r="J286"/>
  <c r="J285"/>
  <c r="J280"/>
  <c r="J279"/>
  <c r="J278"/>
  <c r="J277"/>
  <c r="J275"/>
  <c r="J274"/>
  <c r="J273"/>
  <c r="J272"/>
  <c r="J271"/>
  <c r="J270"/>
  <c r="J269"/>
  <c r="J268"/>
  <c r="F267"/>
  <c r="J193"/>
  <c r="J191"/>
  <c r="J189"/>
  <c r="J186"/>
  <c r="J184"/>
  <c r="J183"/>
  <c r="E194"/>
  <c r="D194"/>
  <c r="F188"/>
  <c r="F180"/>
  <c r="E168"/>
  <c r="D168"/>
  <c r="J259"/>
  <c r="J256"/>
  <c r="J253"/>
  <c r="J251"/>
  <c r="J250"/>
  <c r="J246"/>
  <c r="J241"/>
  <c r="J240"/>
  <c r="J237"/>
  <c r="J235"/>
  <c r="J234"/>
  <c r="J233"/>
  <c r="J232"/>
  <c r="J231"/>
  <c r="J228"/>
  <c r="J224"/>
  <c r="J222"/>
  <c r="J221"/>
  <c r="J220"/>
  <c r="J219"/>
  <c r="J218"/>
  <c r="J216"/>
  <c r="D262"/>
  <c r="E262"/>
  <c r="F253"/>
  <c r="D255"/>
  <c r="F256"/>
  <c r="E255"/>
  <c r="J385"/>
  <c r="J382"/>
  <c r="J377"/>
  <c r="F390"/>
  <c r="E394"/>
  <c r="D394"/>
  <c r="J18"/>
  <c r="J16"/>
  <c r="J13"/>
  <c r="E21"/>
  <c r="D21"/>
  <c r="J212"/>
  <c r="J208"/>
  <c r="J206"/>
  <c r="J205"/>
  <c r="J204"/>
  <c r="J202"/>
  <c r="J200"/>
  <c r="J197"/>
  <c r="J196"/>
  <c r="F202"/>
  <c r="F195"/>
  <c r="J133"/>
  <c r="F134"/>
  <c r="F132"/>
  <c r="E323"/>
  <c r="D323"/>
  <c r="J321"/>
  <c r="J309"/>
  <c r="F318"/>
  <c r="F306"/>
  <c r="J365"/>
  <c r="J364"/>
  <c r="J363"/>
  <c r="J361"/>
  <c r="J359"/>
  <c r="J353"/>
  <c r="F363"/>
  <c r="E347"/>
  <c r="E351" s="1"/>
  <c r="D347"/>
  <c r="F344"/>
  <c r="F348"/>
  <c r="J410"/>
  <c r="F168" l="1"/>
  <c r="D263"/>
  <c r="F194"/>
  <c r="F262"/>
  <c r="F131"/>
  <c r="F394"/>
  <c r="F255"/>
  <c r="F323"/>
  <c r="F21"/>
  <c r="F144"/>
  <c r="F347"/>
  <c r="E263"/>
  <c r="D351"/>
  <c r="F351" s="1"/>
  <c r="J81"/>
  <c r="E82"/>
  <c r="D82"/>
  <c r="F77"/>
  <c r="F75"/>
  <c r="J126"/>
  <c r="J124"/>
  <c r="J119"/>
  <c r="J115"/>
  <c r="J113"/>
  <c r="J112"/>
  <c r="J106"/>
  <c r="J104"/>
  <c r="J95"/>
  <c r="F263" l="1"/>
  <c r="F82"/>
  <c r="J443"/>
  <c r="J399"/>
  <c r="J398"/>
  <c r="J397"/>
  <c r="J396"/>
  <c r="J31"/>
  <c r="J26"/>
  <c r="J25"/>
  <c r="E74"/>
  <c r="J315"/>
  <c r="J307"/>
  <c r="J381"/>
  <c r="J379"/>
  <c r="D387"/>
  <c r="E387"/>
  <c r="F376"/>
  <c r="J293"/>
  <c r="J282"/>
  <c r="J281"/>
  <c r="J20"/>
  <c r="J370"/>
  <c r="J199"/>
  <c r="E213"/>
  <c r="J80"/>
  <c r="J79"/>
  <c r="F460" l="1"/>
  <c r="F387"/>
  <c r="E464"/>
  <c r="J388"/>
  <c r="J146"/>
  <c r="J54"/>
  <c r="J53"/>
  <c r="J52"/>
  <c r="J45"/>
  <c r="J36"/>
  <c r="J32"/>
  <c r="J28"/>
  <c r="J27"/>
  <c r="J291"/>
  <c r="F461"/>
  <c r="F135"/>
  <c r="F189"/>
  <c r="J210"/>
  <c r="J125" l="1"/>
  <c r="J96"/>
  <c r="J85"/>
  <c r="J12" l="1"/>
  <c r="F13" i="4"/>
  <c r="J11"/>
  <c r="E11"/>
  <c r="J9"/>
  <c r="F9"/>
  <c r="J23" i="1"/>
  <c r="E375"/>
  <c r="D375"/>
  <c r="J320"/>
  <c r="J317"/>
  <c r="J245"/>
  <c r="J380"/>
  <c r="F375" l="1"/>
  <c r="E305" l="1"/>
  <c r="D305"/>
  <c r="F213"/>
  <c r="D152"/>
  <c r="F152" s="1"/>
  <c r="F145"/>
  <c r="D136"/>
  <c r="F136" s="1"/>
  <c r="F35" i="2"/>
  <c r="F14"/>
  <c r="E42"/>
  <c r="D42"/>
  <c r="E41"/>
  <c r="C41"/>
  <c r="C40"/>
  <c r="E40" s="1"/>
  <c r="E33"/>
  <c r="H33"/>
  <c r="F29"/>
  <c r="J29"/>
  <c r="J10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305" i="1" l="1"/>
  <c r="C44" i="2"/>
  <c r="E44" s="1"/>
  <c r="G33"/>
  <c r="J7"/>
  <c r="J33" l="1"/>
  <c r="D25" i="1" l="1"/>
  <c r="D74" s="1"/>
  <c r="E408"/>
  <c r="F408" s="1"/>
  <c r="J349"/>
  <c r="J346"/>
  <c r="J344"/>
  <c r="J311"/>
  <c r="J236"/>
  <c r="D157"/>
  <c r="J63"/>
  <c r="J62"/>
  <c r="J61"/>
  <c r="J60"/>
  <c r="J59"/>
  <c r="J58"/>
  <c r="J57"/>
  <c r="J56"/>
  <c r="J24"/>
  <c r="F74" l="1"/>
  <c r="F458"/>
  <c r="D462"/>
  <c r="F462" s="1"/>
  <c r="D464" l="1"/>
  <c r="F464" s="1"/>
</calcChain>
</file>

<file path=xl/sharedStrings.xml><?xml version="1.0" encoding="utf-8"?>
<sst xmlns="http://schemas.openxmlformats.org/spreadsheetml/2006/main" count="752" uniqueCount="598">
  <si>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</si>
  <si>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</si>
  <si>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</si>
  <si>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</si>
  <si>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</si>
  <si>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</si>
  <si>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</si>
  <si>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</si>
  <si>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</si>
  <si>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</si>
  <si>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</si>
  <si>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</si>
  <si>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</si>
  <si>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</si>
  <si>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</si>
  <si>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</si>
  <si>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</si>
  <si>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</si>
  <si>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</si>
  <si>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</si>
  <si>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</si>
  <si>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</si>
  <si>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</si>
  <si>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</si>
  <si>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</si>
  <si>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</si>
  <si>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</si>
  <si>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</si>
  <si>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</si>
  <si>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</si>
  <si>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</si>
  <si>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</si>
  <si>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</si>
  <si>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</si>
  <si>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</si>
  <si>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</si>
  <si>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</si>
  <si>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</si>
  <si>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</si>
  <si>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</si>
  <si>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</si>
  <si>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</si>
  <si>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</si>
  <si>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</si>
  <si>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</si>
  <si>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</si>
  <si>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</si>
  <si>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</si>
  <si>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</si>
  <si>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</si>
  <si>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</si>
  <si>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</si>
  <si>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</si>
  <si>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</si>
  <si>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</si>
  <si>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</si>
  <si>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</si>
  <si>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</si>
  <si>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</si>
  <si>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</si>
  <si>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</si>
  <si>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</si>
  <si>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</si>
  <si>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</si>
  <si>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</si>
  <si>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</si>
  <si>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</si>
  <si>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</si>
  <si>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</si>
  <si>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</si>
  <si>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</si>
  <si>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</si>
  <si>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</si>
  <si>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</si>
  <si>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</si>
  <si>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</si>
  <si>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</si>
  <si>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</si>
  <si>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</si>
  <si>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</si>
  <si>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</si>
  <si>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</si>
  <si>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</si>
  <si>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</si>
  <si>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</si>
  <si>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</si>
  <si>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</si>
  <si>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</si>
  <si>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</si>
  <si>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</si>
  <si>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</si>
  <si>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</si>
  <si>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</si>
  <si>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</si>
  <si>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</si>
  <si>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</si>
  <si>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</si>
  <si>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</si>
  <si>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</si>
  <si>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</si>
  <si>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</si>
  <si>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</si>
  <si>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</si>
  <si>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</si>
  <si>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</si>
  <si>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</si>
  <si>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</si>
  <si>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</si>
  <si>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</si>
  <si>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</si>
  <si>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</si>
  <si>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</si>
  <si>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</si>
  <si>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</si>
  <si>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</si>
  <si>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</si>
  <si>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</si>
  <si>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</si>
  <si>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</si>
  <si>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</si>
  <si>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</si>
  <si>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 xml:space="preserve">ФБ 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</si>
  <si>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</si>
  <si>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</si>
  <si>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</si>
  <si>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</si>
  <si>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</si>
  <si>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</si>
  <si>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</si>
  <si>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</si>
  <si>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</si>
  <si>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</si>
  <si>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</si>
  <si>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</si>
  <si>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</si>
  <si>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</si>
  <si>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</si>
  <si>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</si>
  <si>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</si>
  <si>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</si>
  <si>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</si>
  <si>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</si>
  <si>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</si>
  <si>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</si>
  <si>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</si>
  <si>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</si>
  <si>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</si>
  <si>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</si>
  <si>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</si>
  <si>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</si>
  <si>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</si>
  <si>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</si>
  <si>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</si>
  <si>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</si>
  <si>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</si>
  <si>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</si>
  <si>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</si>
  <si>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</si>
  <si>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</si>
  <si>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</si>
  <si>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</si>
  <si>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</si>
  <si>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</si>
  <si>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</si>
  <si>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</si>
  <si>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</si>
  <si>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</si>
  <si>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</si>
  <si>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</si>
  <si>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</si>
  <si>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</si>
  <si>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</si>
  <si>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</si>
  <si>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</si>
  <si>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</si>
  <si>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</si>
  <si>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</si>
  <si>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</si>
  <si>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</si>
  <si>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</si>
  <si>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</si>
  <si>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</si>
  <si>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</si>
  <si>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</si>
  <si>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</si>
  <si>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</si>
  <si>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</si>
  <si>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</si>
  <si>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</si>
  <si>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</si>
  <si>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</si>
  <si>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</si>
  <si>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</si>
  <si>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</si>
  <si>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</si>
  <si>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</si>
  <si>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</si>
  <si>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</si>
  <si>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</si>
  <si>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</si>
  <si>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</si>
  <si>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</si>
  <si>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</si>
  <si>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</si>
  <si>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</si>
  <si>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</si>
  <si>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</si>
  <si>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</si>
  <si>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</si>
  <si>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</si>
  <si>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</si>
  <si>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</si>
  <si>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</si>
  <si>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</si>
  <si>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</si>
  <si>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</si>
  <si>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</si>
  <si>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</si>
  <si>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</si>
  <si>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</si>
  <si>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</si>
  <si>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</si>
  <si>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</si>
  <si>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</si>
  <si>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</si>
  <si>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</si>
  <si>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</si>
  <si>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</si>
  <si>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</si>
  <si>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</si>
  <si>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</si>
  <si>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</si>
  <si>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</si>
  <si>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</si>
  <si>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</si>
  <si>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</si>
  <si>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</si>
  <si>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</si>
  <si>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</si>
  <si>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</si>
  <si>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</si>
  <si>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</si>
  <si>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</si>
  <si>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</si>
  <si>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</si>
  <si>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</si>
  <si>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</si>
  <si>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</si>
  <si>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</si>
  <si>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</si>
  <si>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</si>
  <si>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</si>
  <si>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</si>
  <si>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</si>
  <si>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</si>
  <si>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</si>
  <si>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</si>
  <si>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</si>
  <si>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</si>
  <si>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</si>
  <si>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</si>
  <si>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</si>
  <si>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</si>
  <si>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</si>
  <si>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</si>
  <si>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</si>
  <si>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</si>
  <si>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</si>
  <si>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</si>
  <si>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</si>
  <si>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</si>
  <si>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</si>
  <si>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</si>
  <si>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</si>
  <si>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</si>
  <si>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</si>
  <si>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</si>
  <si>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</si>
  <si>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</si>
  <si>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</si>
  <si>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</si>
  <si>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</si>
  <si>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</si>
  <si>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</si>
  <si>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</si>
  <si>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</si>
  <si>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</si>
  <si>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</si>
  <si>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</si>
  <si>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</si>
  <si>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</si>
  <si>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</si>
  <si>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</si>
  <si>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</si>
  <si>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</si>
  <si>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</si>
  <si>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</si>
  <si>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</si>
  <si>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</si>
  <si>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</si>
  <si>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</si>
  <si>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</si>
  <si>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</si>
  <si>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</si>
  <si>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</si>
  <si>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</si>
  <si>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</si>
  <si>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</si>
  <si>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</si>
  <si>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</si>
  <si>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</si>
  <si>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</si>
  <si>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</si>
  <si>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</si>
  <si>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</si>
  <si>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</si>
  <si>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</si>
  <si>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</si>
  <si>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</si>
  <si>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</si>
  <si>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</si>
  <si>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</si>
  <si>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</si>
  <si>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</si>
  <si>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</si>
  <si>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</si>
  <si>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</si>
  <si>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</si>
  <si>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</si>
  <si>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</si>
  <si>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</si>
  <si>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</si>
  <si>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</si>
  <si>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</si>
  <si>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</si>
  <si>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</si>
  <si>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</si>
  <si>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</si>
  <si>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</si>
  <si>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</si>
  <si>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</si>
  <si>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</si>
  <si>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</si>
  <si>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</si>
  <si>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</si>
  <si>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</si>
  <si>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</si>
  <si>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</si>
  <si>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</si>
  <si>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</si>
  <si>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</si>
  <si>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</si>
  <si>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</si>
  <si>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</si>
  <si>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</si>
  <si>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</si>
  <si>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</si>
  <si>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</si>
  <si>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</si>
  <si>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</si>
  <si>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</si>
  <si>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</si>
  <si>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</si>
  <si>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</si>
  <si>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</si>
  <si>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</si>
  <si>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</si>
  <si>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</si>
  <si>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</si>
  <si>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</si>
  <si>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</si>
  <si>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</si>
  <si>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</si>
  <si>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</si>
  <si>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</si>
  <si>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</si>
  <si>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</si>
  <si>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</si>
  <si>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</si>
  <si>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</si>
  <si>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</si>
  <si>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</si>
  <si>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</si>
  <si>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</si>
  <si>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</si>
  <si>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</si>
  <si>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</si>
  <si>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</si>
  <si>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</si>
  <si>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</si>
  <si>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</si>
  <si>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</si>
  <si>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</si>
  <si>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</si>
  <si>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</si>
  <si>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</si>
  <si>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</si>
  <si>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</si>
  <si>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</si>
  <si>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</si>
  <si>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</si>
  <si>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</si>
  <si>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</si>
  <si>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Итого по подпрограмме №4: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</si>
  <si>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</si>
  <si>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</si>
  <si>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</si>
  <si>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</si>
  <si>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</si>
  <si>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</si>
  <si>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</si>
  <si>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</si>
  <si>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</si>
  <si>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</si>
  <si>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 xml:space="preserve">в соответствии с заключенными договорами </t>
  </si>
  <si>
    <t xml:space="preserve">Предусмотрено на 2023 год,          тыс. руб. </t>
  </si>
  <si>
    <t>Предусмотрено на 2023 год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</si>
  <si>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</si>
  <si>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</si>
  <si>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</si>
  <si>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</si>
  <si>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</si>
  <si>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</si>
  <si>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</si>
  <si>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</si>
  <si>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</si>
  <si>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</si>
  <si>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</si>
  <si>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</si>
  <si>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</si>
  <si>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</si>
  <si>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</si>
  <si>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</si>
  <si>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</si>
  <si>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</si>
  <si>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</si>
  <si>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</si>
  <si>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</si>
  <si>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Количество замозанятых граждан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</si>
  <si>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</si>
  <si>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</si>
  <si>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Факт ЦИ ниже плана,что свидетельствует о благоприятном развитии оперативной обстановки на территории г.о. Жигулевск</t>
  </si>
  <si>
    <t>Количество установленных знаков на водных объектах, ед.</t>
  </si>
  <si>
    <t>Количество поддержаных студентов педагогов</t>
  </si>
  <si>
    <t>Количество поездок к местам проведения мероприятий для участников специальной военной операции и членов их семей</t>
  </si>
  <si>
    <t>Количество отремонтированных подпорных стенок и лестниц</t>
  </si>
  <si>
    <t>Количество восстановленных опор уличного освещения</t>
  </si>
  <si>
    <t>Количество зарегистрированных проявлений терроризма и экстремизма в городском округе Жигулесвк, ед.</t>
  </si>
  <si>
    <t>количество обратившихся граждан</t>
  </si>
  <si>
    <t>порядок заявительный (количество обратившихся)</t>
  </si>
  <si>
    <t>Количество человек, посетивших музей "Жигулевская мозаика", музей Николы Теслы</t>
  </si>
  <si>
    <t>Количество человек, посетивших музей промышленных предприятий г.о. Жигулевск</t>
  </si>
  <si>
    <t>Количество порций компенсируемых в размере 100% понесенных расходов на питание в общеобразовательных учреждениях детям из зоны проведения специальной военной операции,детям супругов и несовершеннолетним родственникам (брат,сестра,племянник и тд.)находящимся на иждивении гражданина,призванного на военную службу по моблизации в Вооруженные Силы Российской Федерации</t>
  </si>
  <si>
    <t>Количество созданных малобюджетных спортивных площадок по месту жительства</t>
  </si>
  <si>
    <t>Проведение лабораторно-инструментальных испытаний по объекту КОС с.Солнечная Поляна</t>
  </si>
  <si>
    <t>Количество установленных систем видеонаблюдения на контейнерных площадках</t>
  </si>
  <si>
    <t>Количество уборок и вывоза мусора(веток,растительной поросли, строительного мусора) с территории г.о.Жигулевск</t>
  </si>
  <si>
    <t>Количество установленных светильников с люминисентными лампами на  стадионе "ТРУД"</t>
  </si>
  <si>
    <t>Реализация мероприятий по разработке градостроительной документации, в том числе:</t>
  </si>
  <si>
    <t>Количество внесенных изменений в Генеральный план городского округа Жигулевск</t>
  </si>
  <si>
    <t>Количество внесенных изменений  в Правила землепользования и застройки городского округа Жигулевск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</si>
  <si>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2022-2026 годы</t>
  </si>
  <si>
    <t>196,907</t>
  </si>
  <si>
    <t>Количество участников Фестиваля народных традиций "Жигулевская Вишня"</t>
  </si>
  <si>
    <t>Предусмотрено на 2024 год</t>
  </si>
  <si>
    <t>Количество избирательных участков,подлежащих охране во время проведения выборов в границах г.о.Жигулевск</t>
  </si>
  <si>
    <t>Муниципальная программа "Укрепление общественного здоровья среди населения городского округа Жигулевск" на 2020-2026 годы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</si>
  <si>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</si>
  <si>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</si>
  <si>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>2.4. Количество СОНКО, принявших участие в конкурсах грантов,ед.</t>
  </si>
  <si>
    <t>2.5. Наличие реестра СОНКО - получателей муниципальной поддержки</t>
  </si>
  <si>
    <t>количество обратившихся</t>
  </si>
  <si>
    <t>количество путевок выделяемых МСДиСП в 2024</t>
  </si>
  <si>
    <t>количество определено министерством труда, занятости и миграционной политики в 2024 году</t>
  </si>
  <si>
    <t>количество средств выделенных МСДиСП в 2024 году</t>
  </si>
  <si>
    <t>Доля граждан в возрасте от 55 лет (женщины) и от 60 лет (мужчины) до 79 лет включительно, регулярно занимающихся физической культурой и сортом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</si>
  <si>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</si>
  <si>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2019 - 2024 годы</t>
  </si>
  <si>
    <t>Муниципальная программа "Поддержка общественных инициатив граждан" на 2024 - 2026 годы</t>
  </si>
  <si>
    <t>Задача . Участие населения городского округа Жигулевск в решении социально значимых вопросов</t>
  </si>
  <si>
    <t>1. Доля населения городского округа Жигулевск, достигшего 16 лет, принимающего участие в реализации проектов поддержки общественных инициатив, от общего числа населения г.о.Жигулевск, %</t>
  </si>
  <si>
    <t>3. Количество реализованных проектов по поддержке общественных инициатив, ед</t>
  </si>
  <si>
    <t>Количество обслуживаемых фонтанов, шт.</t>
  </si>
  <si>
    <t>Доля муниципальных служащих, прошедших аттестацию (от количества муниципальных служащих, подлежащих аттестации в отчетном периоде) (аттестация муниципальных служащих проводится 1 раз в 3 года), %</t>
  </si>
  <si>
    <t>Количество обследований водоприемных оголовков водозаборного сооружения водоснабжения г.о.Жигулевск, шт.</t>
  </si>
  <si>
    <t>Капитальный ремонт сетей водоснабжения с.Ширяево г.о.Жигулевск, м.п.</t>
  </si>
  <si>
    <t>Проведение проектных работ по объекту "Реконструкция водопроводных сетей с.Ширяево г.о.Жигулевск", шт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</si>
  <si>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2018-2026 годы</t>
  </si>
  <si>
    <t xml:space="preserve"> Муниципальная программа «Благоустройство городского округа Жигулевск» на 2018-2026 годы
</t>
  </si>
  <si>
    <t xml:space="preserve">Муниципальная программа: "Молодой семье - доступное жилье" на 2015-2026 годы
</t>
  </si>
  <si>
    <t>Муниципальная программа «Охрана окружающей среды городского округа Жигулевск» на 2019-2026 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</si>
  <si>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2022-2026 годы</t>
  </si>
  <si>
    <t xml:space="preserve">Муниципальная программа «Развитие физической культуры и спорта в городском округе Жигулевск» на 2018-2026 годы
</t>
  </si>
  <si>
    <t xml:space="preserve">Муниципальная программа городского округа Жигулевск "Молодежь Жигулевска" на 2018-2026 годы
</t>
  </si>
  <si>
    <t xml:space="preserve">Количество обратившихся граждан.                          </t>
  </si>
  <si>
    <t>количество проводимых мероприятий за пределами городского округа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</si>
  <si>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2022-2026 годы
</t>
  </si>
  <si>
    <t xml:space="preserve"> Муниципальная программа «Учет и содержание муниципального имущества городского округа Жигулевск» на 2018-2026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</si>
  <si>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2018-2026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</si>
  <si>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2018-2026 годы</t>
    </r>
  </si>
  <si>
    <r>
      <t xml:space="preserve">Муниципальная программа «Повышение качества предоставления муниципальных услуг» на 2022-2026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2022-2026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</si>
  <si>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2022-2026 годы </t>
  </si>
  <si>
    <t>Подпрограмма №3: "Опубликование нормативно-правовых актов и иной официальной информации городского округа Жигулевск" на 2022-2026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</si>
  <si>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2019-2026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</si>
  <si>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2019 - 2024 годы</t>
  </si>
  <si>
    <t>Муниципальная программа «Развитие систем водоснабжения, водоочистки и водоотведения городского округа Жигулевск» на 2024-2026 годы</t>
  </si>
  <si>
    <t>Денежная выплата осущ.2 раза в год:                           1) не позднее 10 августа текущего финансового года за период с 1 января по 30 июня текущего финансового года.                                                         2) не позднее 10 декабря текущего финансового года за период с 1 июля по 31 декабря текущего финансового года.</t>
  </si>
  <si>
    <t>Количество установленных фонтанов, шт.</t>
  </si>
  <si>
    <t>Количество урн для мусора , установленных вдоль тротуаров  г.о.Жигулевск</t>
  </si>
  <si>
    <t>Строительство новой линии уличного освещения по адресу: г.Жигулевск, от перекрестка ул.Пролетарская-Транспортная с переходом на ул.Репина.</t>
  </si>
  <si>
    <t>количество направлений выделенных министерством здравоохранения в 2024</t>
  </si>
  <si>
    <t>250/100</t>
  </si>
  <si>
    <t>количество обратившихся        в УСЗН, КЦСОН и КСПН в 2024 году</t>
  </si>
  <si>
    <t>3500</t>
  </si>
  <si>
    <t>4292,4</t>
  </si>
  <si>
    <t>4000</t>
  </si>
  <si>
    <t>Задача 1 Своевременная подготовка и опубликование в полном объеме номативно-правовых актов городского округа Жигулевск</t>
  </si>
  <si>
    <t>Количество участников социально значимых мероприятий и проектов, реализованных СОНКО на территории городского округа Жигулевск, чел.</t>
  </si>
  <si>
    <t>Количество физкультурно-оздоровительных мероприятий среди различных категорий граждан по месту работы и учебы, направленных на формирование ЗОЖ, в том числе предусматривающих выполнение нормативов комплекса ГТО</t>
  </si>
  <si>
    <t>не менее 50 в год</t>
  </si>
  <si>
    <t>Количество участников фестиваля "Жигулевский окунь-2024"</t>
  </si>
  <si>
    <t>2. Количество инициированных проектов по поддержке общественных инициатив, ед</t>
  </si>
  <si>
    <t>3,141</t>
  </si>
  <si>
    <t>Количество корректировок проектной сметной документации и производства работ по ликвидации и рекультивации массивов существующих объектов, в том числе реконструкции их элементов, шт.</t>
  </si>
  <si>
    <t>Количество выполненных топографических съемок общественных территорий, шт.</t>
  </si>
  <si>
    <t>Количество разработанных конкурсных заявок, шт</t>
  </si>
  <si>
    <t>Количество отремонтированных тротуаров, шт.</t>
  </si>
  <si>
    <t>Количество благоустроенных территорий, прилегающих к зданиям фельдшерско-акушерских пунктов, шт.</t>
  </si>
  <si>
    <t>Количество отремонтированных мостиков, шт.</t>
  </si>
  <si>
    <t>Количество выполненных топографических съемок земельных участков с определением высот по кучам мусора, шт.</t>
  </si>
  <si>
    <t>Случаев профессиональной заболеваемости в 1-3квартале не установлено</t>
  </si>
  <si>
    <t>Итого по Подпрограмме:</t>
  </si>
  <si>
    <t xml:space="preserve">Предусмотрено на 2024 год, тыс. руб. </t>
  </si>
  <si>
    <t>Количество реконструированных котельных, ед.</t>
  </si>
  <si>
    <t>Количество котельных, на тепловых сетях которых проведен капитальный ремонт, ед.</t>
  </si>
  <si>
    <t>Количество, проведенных экспертиз сметной документации на корректировку ПСД и производство работ по ликвидации массивов существующих размещения отходов,шт.</t>
  </si>
  <si>
    <t>Количество проведенного строительного контроля за выполнением работ на объекте:"Производство работ по ликвидации и рекультивации массивов существующих объектов размещения отходов", шт.</t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</si>
  <si>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</si>
  <si>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</si>
  <si>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</si>
  <si>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</si>
  <si>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</si>
  <si>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</si>
  <si>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</si>
  <si>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</si>
  <si>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Количествозданий общеобразовательных учреждений, находящихся в оперативном управлении МКУ "ТОиЭЗ", в которых частично проведен капитальный ремонт, шт.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</si>
  <si>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</si>
  <si>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</si>
  <si>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</si>
  <si>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Замена систем противопожарной безопасности со сроком службы 10 и более лет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</si>
  <si>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</si>
  <si>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</si>
  <si>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Отчет о ходе реализации муниципальных программ городского округа Жигулевск по состоянию на "01" января 2025 года</t>
  </si>
  <si>
    <t>1022,50</t>
  </si>
  <si>
    <t>информация за 3кв.2024 года, данные за 4 кв. будут предоставлены Федеральной службой государственной статистики в марте 2025 года</t>
  </si>
  <si>
    <t>В текущем году работа по заключению отчетов о рыночной стоимости земельных участков утратила свою актуальность и стала необязательной , ввиду введения единиц в штатное расписание отдела по земельным отношениям.Деньги были передвинуты на услуги по закупке програмного обеспечения для выполнения кадастровых работ</t>
  </si>
  <si>
    <t xml:space="preserve">Подпрограмма № 3:
«Социальная поддержка многодетных семей, семей с детьми, одиноко проживающих пенсионеров и семей мобилизованных граждан» на 2018-2025 годы </t>
  </si>
  <si>
    <t>5/1/17</t>
  </si>
  <si>
    <t>20/100/283,33</t>
  </si>
  <si>
    <t>201</t>
  </si>
  <si>
    <t>201/109</t>
  </si>
  <si>
    <t>80,4/109</t>
  </si>
  <si>
    <t>1435</t>
  </si>
  <si>
    <t>66</t>
  </si>
  <si>
    <t>4</t>
  </si>
  <si>
    <t>99</t>
  </si>
  <si>
    <t>50</t>
  </si>
  <si>
    <t>5</t>
  </si>
  <si>
    <t>189/217</t>
  </si>
  <si>
    <t>189/180,83</t>
  </si>
  <si>
    <t>131</t>
  </si>
  <si>
    <t>218</t>
  </si>
  <si>
    <t>108/1917</t>
  </si>
  <si>
    <t>144/95,85</t>
  </si>
  <si>
    <t>23</t>
  </si>
  <si>
    <t>Субсидия предоставлена УК, которые выполнили работы по благоустройству территорий и предоставили акты</t>
  </si>
  <si>
    <t>Количество закупленных часов на здание администрации г.о. Жигулевск</t>
  </si>
  <si>
    <t>Количество приобретенных мусоросборников, шт.</t>
  </si>
  <si>
    <t>Количество созданных устройств уличного освещения по улице Волго-Донская</t>
  </si>
  <si>
    <t>4. Доля внебюджетных средств, привлеченных для софинансирования проектов по поддержке общественных инициатив в денежной форме и (или) неденежной форме (неоплачиваемый вклад)</t>
  </si>
  <si>
    <t>работы перенесены на 2025 год</t>
  </si>
  <si>
    <t>не был достигнут в связи с отсутствием денежных средств</t>
  </si>
  <si>
    <t>работы будут продолжены в 2025 году</t>
  </si>
  <si>
    <t>выполнение работ по 1 МКД перенесены на 2025 год</t>
  </si>
  <si>
    <t xml:space="preserve">порядок заявительный </t>
  </si>
  <si>
    <t>ввод в эксплуатацию в 1 кв.2025 года</t>
  </si>
  <si>
    <t>завершение работ планируется  до 31.05.2025</t>
  </si>
  <si>
    <t>Количество отремонтированных контейнерных площадок, шт.</t>
  </si>
  <si>
    <t>Количество приобретенных мусоросборников, предназначенных для складирования твердых коммунальнвх отходов, шт</t>
  </si>
  <si>
    <t xml:space="preserve">Муниципальная программа городского округа Жигулевск «Культура» на 2023 -2026 годы
</t>
  </si>
  <si>
    <t xml:space="preserve">Муниципальная программа"Развитие систем теплоснабжения городского округа Жигулевск Самарской области" на 2024-2026 годы.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</si>
  <si>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Подпрограмма № 1 "Реконструкция котельных городского округа Жигулевск" на 2024-2026 годы</t>
  </si>
  <si>
    <t>Подпрограмма № 2 " Капитальный ремонт сетей теплоснабжения и ГВС котельных городского округа Жигулевск" на 2024-2026 годы</t>
  </si>
  <si>
    <t>в связи с капитальным ремонтом ДК Юбилейный, ремонтом системы теплоснабжения "Атлант"</t>
  </si>
  <si>
    <t>Заключен контракт на выпонение капитального ремонта МБУК "МКЦ" сроком на 2 года. В процессе выполнения работ подрядчиком увеличена стоимость и объем работ на объекте. Для увеличения финансирования подготовлена сметная документация. Министерством Культуры Самарской области выделено дополнительное финансирование, с софинансированием из средств местного бюджета. Однако проектно-сметная документация не прошла процедуру государствееной экспертизы, вследствии чего акты выполненых работ не подписаны и работы не оплачены. Средства будут использованы в 2025 году после получения положительного заключения госэкспертизы. Контракт продлен до 31.03.2025 года.</t>
  </si>
  <si>
    <t>Фактическое количество обратившихся</t>
  </si>
  <si>
    <t>отсутствует необходимость</t>
  </si>
  <si>
    <t>438531,14</t>
  </si>
</sst>
</file>

<file path=xl/styles.xml><?xml version="1.0" encoding="utf-8"?>
<styleSheet xmlns="http://schemas.openxmlformats.org/spreadsheetml/2006/main">
  <numFmts count="5">
    <numFmt numFmtId="164" formatCode="#,##0.0"/>
    <numFmt numFmtId="165" formatCode="0.0%"/>
    <numFmt numFmtId="166" formatCode="0.00000"/>
    <numFmt numFmtId="167" formatCode="#,##0.00000"/>
    <numFmt numFmtId="168" formatCode="#,##0.00_ ;\-#,##0.00\ 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167" fontId="0" fillId="0" borderId="0" xfId="0" applyNumberFormat="1"/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0" fillId="0" borderId="8" xfId="0" applyFill="1" applyBorder="1"/>
    <xf numFmtId="0" fontId="2" fillId="0" borderId="17" xfId="0" applyFont="1" applyFill="1" applyBorder="1" applyAlignment="1">
      <alignment horizontal="center" vertical="center" wrapText="1"/>
    </xf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27" fillId="0" borderId="6" xfId="0" applyNumberFormat="1" applyFont="1" applyFill="1" applyBorder="1" applyAlignment="1">
      <alignment horizontal="center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top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  <xf numFmtId="0" fontId="2" fillId="4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0" fillId="0" borderId="17" xfId="0" applyFill="1" applyBorder="1"/>
    <xf numFmtId="0" fontId="3" fillId="4" borderId="8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10" fontId="3" fillId="4" borderId="8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3" fillId="3" borderId="22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22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right" vertical="top" wrapText="1"/>
    </xf>
    <xf numFmtId="0" fontId="3" fillId="0" borderId="11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4" fontId="2" fillId="5" borderId="15" xfId="0" applyNumberFormat="1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top" wrapText="1"/>
    </xf>
    <xf numFmtId="10" fontId="2" fillId="5" borderId="16" xfId="0" applyNumberFormat="1" applyFont="1" applyFill="1" applyBorder="1" applyAlignment="1">
      <alignment horizontal="center" vertical="top" wrapText="1"/>
    </xf>
    <xf numFmtId="10" fontId="2" fillId="5" borderId="15" xfId="0" applyNumberFormat="1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top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3" borderId="16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center" vertical="top" wrapText="1"/>
    </xf>
    <xf numFmtId="10" fontId="2" fillId="3" borderId="16" xfId="0" applyNumberFormat="1" applyFont="1" applyFill="1" applyBorder="1" applyAlignment="1">
      <alignment horizontal="center" vertical="top" wrapText="1"/>
    </xf>
    <xf numFmtId="0" fontId="2" fillId="4" borderId="16" xfId="0" applyFont="1" applyFill="1" applyBorder="1" applyAlignment="1">
      <alignment horizontal="left" vertical="top" wrapText="1"/>
    </xf>
    <xf numFmtId="0" fontId="2" fillId="4" borderId="16" xfId="0" applyFont="1" applyFill="1" applyBorder="1" applyAlignment="1">
      <alignment horizontal="center" vertical="top" wrapText="1"/>
    </xf>
    <xf numFmtId="10" fontId="2" fillId="4" borderId="16" xfId="0" applyNumberFormat="1" applyFont="1" applyFill="1" applyBorder="1" applyAlignment="1">
      <alignment horizontal="center" vertical="top" wrapText="1"/>
    </xf>
    <xf numFmtId="0" fontId="3" fillId="3" borderId="20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3" fillId="4" borderId="20" xfId="0" applyFont="1" applyFill="1" applyBorder="1" applyAlignment="1">
      <alignment vertical="top" wrapText="1"/>
    </xf>
    <xf numFmtId="0" fontId="3" fillId="4" borderId="8" xfId="0" applyFont="1" applyFill="1" applyBorder="1" applyAlignment="1">
      <alignment vertical="top" wrapText="1"/>
    </xf>
    <xf numFmtId="0" fontId="3" fillId="4" borderId="17" xfId="0" applyFont="1" applyFill="1" applyBorder="1" applyAlignment="1">
      <alignment vertical="top" wrapText="1"/>
    </xf>
    <xf numFmtId="0" fontId="3" fillId="3" borderId="17" xfId="0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3" fillId="0" borderId="24" xfId="0" applyFont="1" applyFill="1" applyBorder="1" applyAlignment="1">
      <alignment vertical="top" wrapText="1"/>
    </xf>
    <xf numFmtId="0" fontId="3" fillId="0" borderId="13" xfId="0" applyFont="1" applyFill="1" applyBorder="1" applyAlignment="1">
      <alignment vertical="top" wrapText="1"/>
    </xf>
    <xf numFmtId="4" fontId="3" fillId="3" borderId="8" xfId="0" applyNumberFormat="1" applyFont="1" applyFill="1" applyBorder="1" applyAlignment="1">
      <alignment vertical="top" wrapText="1"/>
    </xf>
    <xf numFmtId="10" fontId="2" fillId="3" borderId="8" xfId="0" applyNumberFormat="1" applyFont="1" applyFill="1" applyBorder="1" applyAlignment="1">
      <alignment vertical="center" wrapText="1"/>
    </xf>
    <xf numFmtId="0" fontId="2" fillId="3" borderId="8" xfId="0" applyNumberFormat="1" applyFont="1" applyFill="1" applyBorder="1" applyAlignment="1">
      <alignment horizontal="left" vertical="top" wrapText="1"/>
    </xf>
    <xf numFmtId="4" fontId="2" fillId="0" borderId="24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vertical="top" wrapText="1"/>
    </xf>
    <xf numFmtId="2" fontId="3" fillId="3" borderId="19" xfId="0" applyNumberFormat="1" applyFont="1" applyFill="1" applyBorder="1" applyAlignment="1">
      <alignment horizontal="center" wrapText="1"/>
    </xf>
    <xf numFmtId="4" fontId="3" fillId="0" borderId="16" xfId="0" applyNumberFormat="1" applyFont="1" applyFill="1" applyBorder="1" applyAlignment="1">
      <alignment horizont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top" wrapText="1"/>
    </xf>
    <xf numFmtId="4" fontId="3" fillId="3" borderId="16" xfId="0" applyNumberFormat="1" applyFont="1" applyFill="1" applyBorder="1" applyAlignment="1">
      <alignment horizontal="center" vertical="center" wrapText="1"/>
    </xf>
    <xf numFmtId="4" fontId="3" fillId="3" borderId="14" xfId="0" applyNumberFormat="1" applyFont="1" applyFill="1" applyBorder="1" applyAlignment="1">
      <alignment horizontal="center" vertical="center" wrapText="1"/>
    </xf>
    <xf numFmtId="10" fontId="3" fillId="3" borderId="16" xfId="0" applyNumberFormat="1" applyFont="1" applyFill="1" applyBorder="1" applyAlignment="1">
      <alignment horizontal="center" vertical="center" wrapText="1"/>
    </xf>
    <xf numFmtId="4" fontId="3" fillId="3" borderId="15" xfId="0" applyNumberFormat="1" applyFont="1" applyFill="1" applyBorder="1" applyAlignment="1">
      <alignment horizontal="center" vertical="center" wrapText="1"/>
    </xf>
    <xf numFmtId="10" fontId="3" fillId="3" borderId="15" xfId="0" applyNumberFormat="1" applyFont="1" applyFill="1" applyBorder="1" applyAlignment="1">
      <alignment horizontal="center" vertical="center" wrapText="1"/>
    </xf>
    <xf numFmtId="10" fontId="3" fillId="4" borderId="15" xfId="0" applyNumberFormat="1" applyFont="1" applyFill="1" applyBorder="1" applyAlignment="1">
      <alignment horizontal="center" vertical="center" wrapText="1"/>
    </xf>
    <xf numFmtId="4" fontId="3" fillId="0" borderId="8" xfId="0" applyNumberFormat="1" applyFont="1" applyFill="1" applyBorder="1" applyAlignment="1">
      <alignment horizontal="center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top"/>
    </xf>
    <xf numFmtId="4" fontId="2" fillId="0" borderId="23" xfId="0" applyNumberFormat="1" applyFont="1" applyFill="1" applyBorder="1" applyAlignment="1">
      <alignment vertical="top"/>
    </xf>
    <xf numFmtId="4" fontId="2" fillId="0" borderId="15" xfId="0" applyNumberFormat="1" applyFont="1" applyFill="1" applyBorder="1" applyAlignment="1">
      <alignment horizontal="center" vertical="top"/>
    </xf>
    <xf numFmtId="3" fontId="2" fillId="0" borderId="18" xfId="0" applyNumberFormat="1" applyFont="1" applyFill="1" applyBorder="1" applyAlignment="1">
      <alignment horizontal="center" vertical="top" wrapText="1"/>
    </xf>
    <xf numFmtId="9" fontId="2" fillId="0" borderId="18" xfId="0" applyNumberFormat="1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vertical="top"/>
    </xf>
    <xf numFmtId="0" fontId="2" fillId="0" borderId="38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vertical="center" wrapText="1"/>
    </xf>
    <xf numFmtId="0" fontId="2" fillId="0" borderId="39" xfId="0" applyFont="1" applyFill="1" applyBorder="1" applyAlignment="1">
      <alignment horizontal="center" vertical="top" wrapText="1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4" fontId="2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2" fontId="2" fillId="0" borderId="8" xfId="0" applyNumberFormat="1" applyFont="1" applyFill="1" applyBorder="1" applyAlignment="1">
      <alignment horizontal="center" vertical="center" wrapText="1"/>
    </xf>
    <xf numFmtId="0" fontId="2" fillId="0" borderId="19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2" fontId="2" fillId="0" borderId="19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10" fontId="2" fillId="0" borderId="10" xfId="0" applyNumberFormat="1" applyFont="1" applyFill="1" applyBorder="1" applyAlignment="1">
      <alignment horizontal="center" vertical="center" wrapText="1"/>
    </xf>
    <xf numFmtId="10" fontId="2" fillId="0" borderId="15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10" fontId="2" fillId="0" borderId="11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right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49" fontId="2" fillId="0" borderId="10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5" xfId="0" applyFill="1" applyBorder="1"/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0" fillId="0" borderId="16" xfId="0" applyFill="1" applyBorder="1"/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vertical="top" wrapText="1"/>
    </xf>
    <xf numFmtId="49" fontId="2" fillId="0" borderId="11" xfId="0" applyNumberFormat="1" applyFont="1" applyFill="1" applyBorder="1" applyAlignment="1">
      <alignment vertical="center" wrapText="1"/>
    </xf>
    <xf numFmtId="4" fontId="2" fillId="0" borderId="8" xfId="0" applyNumberFormat="1" applyFont="1" applyFill="1" applyBorder="1" applyAlignment="1">
      <alignment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10" fontId="2" fillId="0" borderId="2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1" xfId="0" applyNumberFormat="1" applyFont="1" applyFill="1" applyBorder="1" applyAlignment="1">
      <alignment vertical="center" wrapText="1"/>
    </xf>
    <xf numFmtId="168" fontId="2" fillId="0" borderId="11" xfId="0" applyNumberFormat="1" applyFont="1" applyFill="1" applyBorder="1" applyAlignment="1">
      <alignment horizontal="center" vertical="center" wrapText="1"/>
    </xf>
    <xf numFmtId="168" fontId="2" fillId="0" borderId="16" xfId="0" applyNumberFormat="1" applyFont="1" applyFill="1" applyBorder="1" applyAlignment="1">
      <alignment horizontal="center" vertical="center" wrapText="1"/>
    </xf>
    <xf numFmtId="0" fontId="2" fillId="0" borderId="15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168" fontId="2" fillId="0" borderId="8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10" fontId="2" fillId="0" borderId="17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0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left" vertical="center" wrapText="1"/>
    </xf>
    <xf numFmtId="10" fontId="2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9" fontId="2" fillId="0" borderId="8" xfId="0" applyNumberFormat="1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top" wrapText="1"/>
    </xf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9" fontId="2" fillId="0" borderId="16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horizontal="left" vertical="top" wrapText="1"/>
    </xf>
    <xf numFmtId="10" fontId="9" fillId="0" borderId="15" xfId="0" applyNumberFormat="1" applyFont="1" applyFill="1" applyBorder="1" applyAlignment="1">
      <alignment horizontal="center" vertical="center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center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10" fontId="2" fillId="0" borderId="11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left"/>
    </xf>
    <xf numFmtId="10" fontId="2" fillId="0" borderId="15" xfId="0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left"/>
    </xf>
    <xf numFmtId="10" fontId="2" fillId="0" borderId="16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top" wrapText="1"/>
    </xf>
    <xf numFmtId="166" fontId="9" fillId="0" borderId="11" xfId="0" applyNumberFormat="1" applyFont="1" applyFill="1" applyBorder="1" applyAlignment="1">
      <alignment horizontal="center" vertical="center" wrapText="1"/>
    </xf>
    <xf numFmtId="10" fontId="9" fillId="0" borderId="11" xfId="1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0" fillId="0" borderId="15" xfId="0" applyFill="1" applyBorder="1" applyAlignment="1"/>
    <xf numFmtId="166" fontId="9" fillId="0" borderId="16" xfId="0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2" fontId="9" fillId="0" borderId="17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horizontal="center" vertical="top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2" fontId="9" fillId="0" borderId="1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0" fillId="0" borderId="16" xfId="0" applyFill="1" applyBorder="1" applyAlignment="1"/>
    <xf numFmtId="0" fontId="3" fillId="0" borderId="20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10" fontId="3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wrapText="1"/>
    </xf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vertical="top" wrapText="1"/>
    </xf>
    <xf numFmtId="0" fontId="29" fillId="0" borderId="19" xfId="0" applyFont="1" applyFill="1" applyBorder="1" applyAlignment="1">
      <alignment vertical="top" wrapText="1"/>
    </xf>
    <xf numFmtId="0" fontId="2" fillId="0" borderId="2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20" xfId="0" applyFont="1" applyFill="1" applyBorder="1" applyAlignment="1">
      <alignment horizontal="center" vertical="center" wrapText="1"/>
    </xf>
    <xf numFmtId="4" fontId="2" fillId="0" borderId="24" xfId="0" applyNumberFormat="1" applyFont="1" applyFill="1" applyBorder="1" applyAlignment="1">
      <alignment horizontal="center" vertical="center" wrapText="1"/>
    </xf>
    <xf numFmtId="10" fontId="2" fillId="0" borderId="20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4" fontId="2" fillId="0" borderId="13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0" fontId="2" fillId="0" borderId="22" xfId="0" applyNumberFormat="1" applyFont="1" applyFill="1" applyBorder="1" applyAlignment="1">
      <alignment horizontal="center" vertical="center" wrapText="1"/>
    </xf>
    <xf numFmtId="10" fontId="2" fillId="0" borderId="12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top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67"/>
  <sheetViews>
    <sheetView tabSelected="1" view="pageBreakPreview" zoomScale="60" zoomScaleNormal="100" workbookViewId="0">
      <pane ySplit="8" topLeftCell="A9" activePane="bottomLeft" state="frozen"/>
      <selection pane="bottomLeft" activeCell="E459" sqref="E459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4" width="20.44140625" customWidth="1"/>
    <col min="5" max="5" width="24" customWidth="1"/>
    <col min="6" max="6" width="14.5546875" customWidth="1"/>
    <col min="7" max="7" width="46.21875" customWidth="1"/>
    <col min="8" max="8" width="16.44140625" customWidth="1"/>
    <col min="9" max="9" width="18.109375" customWidth="1"/>
    <col min="10" max="10" width="18.33203125" customWidth="1"/>
    <col min="11" max="11" width="38.5546875" customWidth="1"/>
  </cols>
  <sheetData>
    <row r="1" spans="1:11" ht="15.6">
      <c r="A1" s="1"/>
      <c r="B1" s="2"/>
      <c r="C1" s="3"/>
      <c r="D1" s="4"/>
      <c r="E1" s="5"/>
      <c r="F1" s="2"/>
      <c r="G1" s="2"/>
      <c r="H1" s="358" t="s">
        <v>0</v>
      </c>
      <c r="I1" s="358"/>
      <c r="J1" s="358"/>
    </row>
    <row r="2" spans="1:11" ht="15.6">
      <c r="A2" s="6"/>
      <c r="B2" s="7"/>
      <c r="C2" s="8"/>
      <c r="D2" s="9"/>
      <c r="E2" s="10"/>
      <c r="F2" s="7"/>
      <c r="G2" s="11"/>
      <c r="H2" s="359" t="s">
        <v>1</v>
      </c>
      <c r="I2" s="359"/>
      <c r="J2" s="359"/>
      <c r="K2" s="12"/>
    </row>
    <row r="3" spans="1:11" ht="15.6">
      <c r="A3" s="6"/>
      <c r="B3" s="7"/>
      <c r="C3" s="8"/>
      <c r="D3" s="9"/>
      <c r="E3" s="10"/>
      <c r="F3" s="7"/>
      <c r="G3" s="7"/>
      <c r="H3" s="360" t="s">
        <v>2</v>
      </c>
      <c r="I3" s="360"/>
      <c r="J3" s="360"/>
      <c r="K3" s="12"/>
    </row>
    <row r="4" spans="1:11" ht="15.6">
      <c r="A4" s="6"/>
      <c r="B4" s="7"/>
      <c r="C4" s="8"/>
      <c r="D4" s="9"/>
      <c r="E4" s="10"/>
      <c r="F4" s="7"/>
      <c r="G4" s="7"/>
      <c r="H4" s="361" t="s">
        <v>3</v>
      </c>
      <c r="I4" s="361"/>
      <c r="J4" s="361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362" t="s">
        <v>552</v>
      </c>
      <c r="B6" s="362"/>
      <c r="C6" s="362"/>
      <c r="D6" s="362"/>
      <c r="E6" s="362"/>
      <c r="F6" s="362"/>
      <c r="G6" s="362"/>
      <c r="H6" s="362"/>
      <c r="I6" s="362"/>
      <c r="J6" s="362"/>
      <c r="K6" s="362"/>
    </row>
    <row r="7" spans="1:11" ht="15.6">
      <c r="A7" s="363" t="s">
        <v>4</v>
      </c>
      <c r="B7" s="365" t="s">
        <v>5</v>
      </c>
      <c r="C7" s="367" t="s">
        <v>6</v>
      </c>
      <c r="D7" s="365" t="s">
        <v>7</v>
      </c>
      <c r="E7" s="365"/>
      <c r="F7" s="369" t="s">
        <v>8</v>
      </c>
      <c r="G7" s="365" t="s">
        <v>9</v>
      </c>
      <c r="H7" s="365"/>
      <c r="I7" s="365"/>
      <c r="J7" s="365"/>
      <c r="K7" s="371"/>
    </row>
    <row r="8" spans="1:11" ht="47.4" thickBot="1">
      <c r="A8" s="364"/>
      <c r="B8" s="366"/>
      <c r="C8" s="368"/>
      <c r="D8" s="208" t="s">
        <v>532</v>
      </c>
      <c r="E8" s="15" t="s">
        <v>10</v>
      </c>
      <c r="F8" s="370"/>
      <c r="G8" s="16" t="s">
        <v>11</v>
      </c>
      <c r="H8" s="190" t="s">
        <v>464</v>
      </c>
      <c r="I8" s="16" t="s">
        <v>12</v>
      </c>
      <c r="J8" s="16" t="s">
        <v>13</v>
      </c>
      <c r="K8" s="14" t="s">
        <v>14</v>
      </c>
    </row>
    <row r="9" spans="1:11" s="12" customFormat="1" ht="20.399999999999999" customHeight="1">
      <c r="A9" s="347">
        <v>1</v>
      </c>
      <c r="B9" s="348" t="s">
        <v>487</v>
      </c>
      <c r="C9" s="351" t="s">
        <v>15</v>
      </c>
      <c r="D9" s="340">
        <v>7698.43</v>
      </c>
      <c r="E9" s="352">
        <v>7013.99</v>
      </c>
      <c r="F9" s="334">
        <f>E9/D9</f>
        <v>0.9110935606350905</v>
      </c>
      <c r="G9" s="388" t="s">
        <v>16</v>
      </c>
      <c r="H9" s="389"/>
      <c r="I9" s="389"/>
      <c r="J9" s="389"/>
      <c r="K9" s="390"/>
    </row>
    <row r="10" spans="1:11" s="12" customFormat="1" ht="36.6" customHeight="1">
      <c r="A10" s="347"/>
      <c r="B10" s="349"/>
      <c r="C10" s="338"/>
      <c r="D10" s="341"/>
      <c r="E10" s="341"/>
      <c r="F10" s="335"/>
      <c r="G10" s="274" t="s">
        <v>463</v>
      </c>
      <c r="H10" s="245">
        <v>0</v>
      </c>
      <c r="I10" s="245">
        <v>0</v>
      </c>
      <c r="J10" s="263">
        <v>0</v>
      </c>
      <c r="K10" s="275"/>
    </row>
    <row r="11" spans="1:11" s="12" customFormat="1" ht="48.6" customHeight="1">
      <c r="A11" s="347"/>
      <c r="B11" s="349"/>
      <c r="C11" s="338"/>
      <c r="D11" s="341"/>
      <c r="E11" s="341"/>
      <c r="F11" s="335"/>
      <c r="G11" s="17" t="s">
        <v>387</v>
      </c>
      <c r="H11" s="245">
        <v>3000</v>
      </c>
      <c r="I11" s="276">
        <v>6027</v>
      </c>
      <c r="J11" s="263">
        <f>I11/H11</f>
        <v>2.0089999999999999</v>
      </c>
      <c r="K11" s="244"/>
    </row>
    <row r="12" spans="1:11" s="12" customFormat="1" ht="33.6" customHeight="1">
      <c r="A12" s="347"/>
      <c r="B12" s="349"/>
      <c r="C12" s="338"/>
      <c r="D12" s="341"/>
      <c r="E12" s="341"/>
      <c r="F12" s="335"/>
      <c r="G12" s="17" t="s">
        <v>520</v>
      </c>
      <c r="H12" s="245">
        <v>300</v>
      </c>
      <c r="I12" s="276">
        <v>450</v>
      </c>
      <c r="J12" s="263">
        <f>I12/H12</f>
        <v>1.5</v>
      </c>
      <c r="K12" s="244"/>
    </row>
    <row r="13" spans="1:11" s="12" customFormat="1" ht="36.6" customHeight="1">
      <c r="A13" s="347"/>
      <c r="B13" s="349"/>
      <c r="C13" s="338"/>
      <c r="D13" s="341"/>
      <c r="E13" s="341"/>
      <c r="F13" s="335"/>
      <c r="G13" s="17" t="s">
        <v>450</v>
      </c>
      <c r="H13" s="245">
        <v>2000</v>
      </c>
      <c r="I13" s="276">
        <v>2497</v>
      </c>
      <c r="J13" s="263">
        <f>I13/H13</f>
        <v>1.2484999999999999</v>
      </c>
      <c r="K13" s="244"/>
    </row>
    <row r="14" spans="1:11" s="12" customFormat="1" ht="49.8" customHeight="1">
      <c r="A14" s="347"/>
      <c r="B14" s="349"/>
      <c r="C14" s="339"/>
      <c r="D14" s="342"/>
      <c r="E14" s="342"/>
      <c r="F14" s="336"/>
      <c r="G14" s="17" t="s">
        <v>404</v>
      </c>
      <c r="H14" s="245">
        <v>0</v>
      </c>
      <c r="I14" s="276">
        <v>0</v>
      </c>
      <c r="J14" s="263">
        <v>0</v>
      </c>
      <c r="K14" s="244"/>
    </row>
    <row r="15" spans="1:11" s="12" customFormat="1" ht="52.8" customHeight="1">
      <c r="A15" s="347"/>
      <c r="B15" s="349"/>
      <c r="C15" s="337" t="s">
        <v>63</v>
      </c>
      <c r="D15" s="340">
        <v>0</v>
      </c>
      <c r="E15" s="340">
        <v>0</v>
      </c>
      <c r="F15" s="343">
        <v>0</v>
      </c>
      <c r="G15" s="17" t="s">
        <v>405</v>
      </c>
      <c r="H15" s="245">
        <v>0</v>
      </c>
      <c r="I15" s="276">
        <v>0</v>
      </c>
      <c r="J15" s="263">
        <v>0</v>
      </c>
      <c r="K15" s="244"/>
    </row>
    <row r="16" spans="1:11" s="12" customFormat="1" ht="66.599999999999994" customHeight="1">
      <c r="A16" s="347"/>
      <c r="B16" s="349"/>
      <c r="C16" s="338"/>
      <c r="D16" s="341"/>
      <c r="E16" s="341"/>
      <c r="F16" s="335"/>
      <c r="G16" s="17" t="s">
        <v>451</v>
      </c>
      <c r="H16" s="245">
        <v>1000</v>
      </c>
      <c r="I16" s="276">
        <v>602</v>
      </c>
      <c r="J16" s="263">
        <f t="shared" ref="J16" si="0">I16/H16</f>
        <v>0.60199999999999998</v>
      </c>
      <c r="K16" s="275"/>
    </row>
    <row r="17" spans="1:11" s="12" customFormat="1" ht="37.200000000000003" customHeight="1">
      <c r="A17" s="347"/>
      <c r="B17" s="349"/>
      <c r="C17" s="338"/>
      <c r="D17" s="341"/>
      <c r="E17" s="341"/>
      <c r="F17" s="335"/>
      <c r="G17" s="391" t="s">
        <v>17</v>
      </c>
      <c r="H17" s="392"/>
      <c r="I17" s="392"/>
      <c r="J17" s="392"/>
      <c r="K17" s="393"/>
    </row>
    <row r="18" spans="1:11" s="12" customFormat="1" ht="78">
      <c r="A18" s="347"/>
      <c r="B18" s="349"/>
      <c r="C18" s="338"/>
      <c r="D18" s="341"/>
      <c r="E18" s="341"/>
      <c r="F18" s="335"/>
      <c r="G18" s="178" t="s">
        <v>18</v>
      </c>
      <c r="H18" s="245">
        <v>10</v>
      </c>
      <c r="I18" s="245">
        <v>17</v>
      </c>
      <c r="J18" s="277">
        <f>I18/H18</f>
        <v>1.7</v>
      </c>
      <c r="K18" s="245"/>
    </row>
    <row r="19" spans="1:11" s="12" customFormat="1" ht="40.200000000000003" customHeight="1">
      <c r="A19" s="347"/>
      <c r="B19" s="349"/>
      <c r="C19" s="338"/>
      <c r="D19" s="341"/>
      <c r="E19" s="341"/>
      <c r="F19" s="335"/>
      <c r="G19" s="391" t="s">
        <v>19</v>
      </c>
      <c r="H19" s="392"/>
      <c r="I19" s="392"/>
      <c r="J19" s="392"/>
      <c r="K19" s="393"/>
    </row>
    <row r="20" spans="1:11" s="12" customFormat="1" ht="31.2">
      <c r="A20" s="347"/>
      <c r="B20" s="350"/>
      <c r="C20" s="339"/>
      <c r="D20" s="342"/>
      <c r="E20" s="342"/>
      <c r="F20" s="336"/>
      <c r="G20" s="17" t="s">
        <v>20</v>
      </c>
      <c r="H20" s="245">
        <v>4</v>
      </c>
      <c r="I20" s="245">
        <v>4</v>
      </c>
      <c r="J20" s="277">
        <f>I20/H20</f>
        <v>1</v>
      </c>
      <c r="K20" s="245"/>
    </row>
    <row r="21" spans="1:11" s="12" customFormat="1" ht="15.6">
      <c r="A21" s="18"/>
      <c r="B21" s="344" t="s">
        <v>21</v>
      </c>
      <c r="C21" s="344"/>
      <c r="D21" s="120">
        <f>D9+D15</f>
        <v>7698.43</v>
      </c>
      <c r="E21" s="121">
        <f>E9+E15</f>
        <v>7013.99</v>
      </c>
      <c r="F21" s="122">
        <f>E21/D21</f>
        <v>0.9110935606350905</v>
      </c>
      <c r="G21" s="123" t="s">
        <v>22</v>
      </c>
      <c r="H21" s="124"/>
      <c r="I21" s="124"/>
      <c r="J21" s="124"/>
      <c r="K21" s="125"/>
    </row>
    <row r="22" spans="1:11" s="12" customFormat="1" ht="39" customHeight="1">
      <c r="A22" s="323">
        <v>2</v>
      </c>
      <c r="B22" s="383" t="s">
        <v>488</v>
      </c>
      <c r="C22" s="345" t="s">
        <v>15</v>
      </c>
      <c r="D22" s="340">
        <v>119094.23</v>
      </c>
      <c r="E22" s="340">
        <v>117388.28</v>
      </c>
      <c r="F22" s="343">
        <f>E22/D22</f>
        <v>0.9856756284498418</v>
      </c>
      <c r="G22" s="394" t="s">
        <v>23</v>
      </c>
      <c r="H22" s="395"/>
      <c r="I22" s="395"/>
      <c r="J22" s="395"/>
      <c r="K22" s="396"/>
    </row>
    <row r="23" spans="1:11" s="12" customFormat="1" ht="62.4">
      <c r="A23" s="324"/>
      <c r="B23" s="349"/>
      <c r="C23" s="346"/>
      <c r="D23" s="342"/>
      <c r="E23" s="342"/>
      <c r="F23" s="336"/>
      <c r="G23" s="178" t="s">
        <v>24</v>
      </c>
      <c r="H23" s="279">
        <v>174062.5</v>
      </c>
      <c r="I23" s="279">
        <v>174063</v>
      </c>
      <c r="J23" s="263">
        <f>I23/H23</f>
        <v>1.0000028725314183</v>
      </c>
      <c r="K23" s="245"/>
    </row>
    <row r="24" spans="1:11" s="12" customFormat="1" ht="31.2">
      <c r="A24" s="324"/>
      <c r="B24" s="349"/>
      <c r="C24" s="280" t="s">
        <v>25</v>
      </c>
      <c r="D24" s="177">
        <v>21836.78</v>
      </c>
      <c r="E24" s="177">
        <v>20549.38</v>
      </c>
      <c r="F24" s="22">
        <f>E24/D24</f>
        <v>0.94104442138447164</v>
      </c>
      <c r="G24" s="178" t="s">
        <v>26</v>
      </c>
      <c r="H24" s="276">
        <v>384325</v>
      </c>
      <c r="I24" s="276">
        <v>384325</v>
      </c>
      <c r="J24" s="277">
        <f t="shared" ref="J24:J63" si="1">I24/H24</f>
        <v>1</v>
      </c>
      <c r="K24" s="245"/>
    </row>
    <row r="25" spans="1:11" s="12" customFormat="1" ht="15.6">
      <c r="A25" s="324"/>
      <c r="B25" s="349"/>
      <c r="C25" s="280" t="s">
        <v>27</v>
      </c>
      <c r="D25" s="177">
        <f>'[1]Касса на 01.04.'!E19</f>
        <v>0</v>
      </c>
      <c r="E25" s="181">
        <v>0</v>
      </c>
      <c r="F25" s="22">
        <v>0</v>
      </c>
      <c r="G25" s="178" t="s">
        <v>28</v>
      </c>
      <c r="H25" s="276">
        <v>1138182</v>
      </c>
      <c r="I25" s="276">
        <v>1138182</v>
      </c>
      <c r="J25" s="277">
        <f t="shared" ref="J25:J32" si="2">I25/H25</f>
        <v>1</v>
      </c>
      <c r="K25" s="245"/>
    </row>
    <row r="26" spans="1:11" s="12" customFormat="1" ht="31.2">
      <c r="A26" s="324"/>
      <c r="B26" s="349"/>
      <c r="C26" s="23"/>
      <c r="D26" s="24"/>
      <c r="E26" s="281"/>
      <c r="F26" s="22"/>
      <c r="G26" s="178" t="s">
        <v>29</v>
      </c>
      <c r="H26" s="276">
        <v>400</v>
      </c>
      <c r="I26" s="276">
        <v>410</v>
      </c>
      <c r="J26" s="277">
        <f t="shared" si="2"/>
        <v>1.0249999999999999</v>
      </c>
      <c r="K26" s="245"/>
    </row>
    <row r="27" spans="1:11" s="12" customFormat="1" ht="31.2">
      <c r="A27" s="324"/>
      <c r="B27" s="349"/>
      <c r="C27" s="356"/>
      <c r="D27" s="355"/>
      <c r="E27" s="355"/>
      <c r="F27" s="374"/>
      <c r="G27" s="178" t="s">
        <v>30</v>
      </c>
      <c r="H27" s="276">
        <v>5000</v>
      </c>
      <c r="I27" s="276">
        <v>5000</v>
      </c>
      <c r="J27" s="277">
        <f t="shared" si="2"/>
        <v>1</v>
      </c>
      <c r="K27" s="245"/>
    </row>
    <row r="28" spans="1:11" s="12" customFormat="1" ht="78" customHeight="1">
      <c r="A28" s="324"/>
      <c r="B28" s="349"/>
      <c r="C28" s="357"/>
      <c r="D28" s="353"/>
      <c r="E28" s="353"/>
      <c r="F28" s="375"/>
      <c r="G28" s="178" t="s">
        <v>31</v>
      </c>
      <c r="H28" s="276">
        <v>1</v>
      </c>
      <c r="I28" s="276">
        <v>1</v>
      </c>
      <c r="J28" s="277">
        <f t="shared" si="2"/>
        <v>1</v>
      </c>
      <c r="K28" s="245"/>
    </row>
    <row r="29" spans="1:11" s="12" customFormat="1" ht="31.2">
      <c r="A29" s="324"/>
      <c r="B29" s="349"/>
      <c r="C29" s="357"/>
      <c r="D29" s="353"/>
      <c r="E29" s="353"/>
      <c r="F29" s="282"/>
      <c r="G29" s="178" t="s">
        <v>32</v>
      </c>
      <c r="H29" s="283">
        <v>50</v>
      </c>
      <c r="I29" s="276">
        <v>68</v>
      </c>
      <c r="J29" s="277">
        <f>I29/H29</f>
        <v>1.36</v>
      </c>
      <c r="K29" s="245"/>
    </row>
    <row r="30" spans="1:11" s="12" customFormat="1" ht="31.2">
      <c r="A30" s="324"/>
      <c r="B30" s="349"/>
      <c r="C30" s="357"/>
      <c r="D30" s="353"/>
      <c r="E30" s="353"/>
      <c r="F30" s="282"/>
      <c r="G30" s="178" t="s">
        <v>33</v>
      </c>
      <c r="H30" s="276">
        <v>30</v>
      </c>
      <c r="I30" s="276">
        <v>71</v>
      </c>
      <c r="J30" s="277">
        <f>I30/H30</f>
        <v>2.3666666666666667</v>
      </c>
      <c r="K30" s="245"/>
    </row>
    <row r="31" spans="1:11" s="12" customFormat="1" ht="98.4" customHeight="1">
      <c r="A31" s="324"/>
      <c r="B31" s="349"/>
      <c r="C31" s="357"/>
      <c r="D31" s="353"/>
      <c r="E31" s="353"/>
      <c r="F31" s="282"/>
      <c r="G31" s="178" t="s">
        <v>34</v>
      </c>
      <c r="H31" s="276">
        <v>4</v>
      </c>
      <c r="I31" s="276">
        <v>4</v>
      </c>
      <c r="J31" s="277">
        <f t="shared" si="2"/>
        <v>1</v>
      </c>
      <c r="K31" s="245"/>
    </row>
    <row r="32" spans="1:11" s="12" customFormat="1" ht="26.4" customHeight="1">
      <c r="A32" s="324"/>
      <c r="B32" s="349"/>
      <c r="C32" s="357"/>
      <c r="D32" s="353"/>
      <c r="E32" s="353"/>
      <c r="F32" s="282"/>
      <c r="G32" s="178" t="s">
        <v>482</v>
      </c>
      <c r="H32" s="276">
        <v>2</v>
      </c>
      <c r="I32" s="276">
        <v>2</v>
      </c>
      <c r="J32" s="277">
        <f t="shared" si="2"/>
        <v>1</v>
      </c>
      <c r="K32" s="245"/>
    </row>
    <row r="33" spans="1:11" s="12" customFormat="1" ht="31.2">
      <c r="A33" s="324"/>
      <c r="B33" s="349"/>
      <c r="C33" s="357"/>
      <c r="D33" s="353"/>
      <c r="E33" s="353"/>
      <c r="F33" s="282"/>
      <c r="G33" s="178" t="s">
        <v>35</v>
      </c>
      <c r="H33" s="276">
        <v>0</v>
      </c>
      <c r="I33" s="276">
        <v>0</v>
      </c>
      <c r="J33" s="277">
        <v>0</v>
      </c>
      <c r="K33" s="245"/>
    </row>
    <row r="34" spans="1:11" s="12" customFormat="1" ht="63.6" customHeight="1">
      <c r="A34" s="324"/>
      <c r="B34" s="349"/>
      <c r="C34" s="357"/>
      <c r="D34" s="353"/>
      <c r="E34" s="353"/>
      <c r="F34" s="282"/>
      <c r="G34" s="178" t="s">
        <v>36</v>
      </c>
      <c r="H34" s="276">
        <v>20</v>
      </c>
      <c r="I34" s="276">
        <v>19</v>
      </c>
      <c r="J34" s="277">
        <f>I34/H34</f>
        <v>0.95</v>
      </c>
      <c r="K34" s="284" t="s">
        <v>575</v>
      </c>
    </row>
    <row r="35" spans="1:11" s="12" customFormat="1" ht="44.4" customHeight="1">
      <c r="A35" s="324"/>
      <c r="B35" s="349"/>
      <c r="C35" s="357"/>
      <c r="D35" s="353"/>
      <c r="E35" s="285"/>
      <c r="F35" s="282"/>
      <c r="G35" s="178" t="s">
        <v>445</v>
      </c>
      <c r="H35" s="276">
        <v>1</v>
      </c>
      <c r="I35" s="276">
        <v>1</v>
      </c>
      <c r="J35" s="277">
        <v>0</v>
      </c>
      <c r="K35" s="245"/>
    </row>
    <row r="36" spans="1:11" s="12" customFormat="1" ht="54.6" customHeight="1">
      <c r="A36" s="324"/>
      <c r="B36" s="349"/>
      <c r="C36" s="357"/>
      <c r="D36" s="353"/>
      <c r="E36" s="286"/>
      <c r="F36" s="282"/>
      <c r="G36" s="178" t="s">
        <v>37</v>
      </c>
      <c r="H36" s="276">
        <v>1</v>
      </c>
      <c r="I36" s="276">
        <v>1</v>
      </c>
      <c r="J36" s="277">
        <f t="shared" ref="J36:J41" si="3">I36/H36</f>
        <v>1</v>
      </c>
      <c r="K36" s="245"/>
    </row>
    <row r="37" spans="1:11" s="12" customFormat="1" ht="54.6" customHeight="1">
      <c r="A37" s="324"/>
      <c r="B37" s="349"/>
      <c r="C37" s="357"/>
      <c r="D37" s="287"/>
      <c r="E37" s="286"/>
      <c r="F37" s="282"/>
      <c r="G37" s="178" t="s">
        <v>508</v>
      </c>
      <c r="H37" s="288">
        <v>40</v>
      </c>
      <c r="I37" s="276">
        <v>40</v>
      </c>
      <c r="J37" s="289">
        <f t="shared" si="3"/>
        <v>1</v>
      </c>
      <c r="K37" s="245"/>
    </row>
    <row r="38" spans="1:11" s="12" customFormat="1" ht="54.6" customHeight="1">
      <c r="A38" s="324"/>
      <c r="B38" s="349"/>
      <c r="C38" s="357"/>
      <c r="D38" s="287"/>
      <c r="E38" s="286"/>
      <c r="F38" s="282"/>
      <c r="G38" s="290" t="s">
        <v>526</v>
      </c>
      <c r="H38" s="276">
        <v>1</v>
      </c>
      <c r="I38" s="288">
        <v>1</v>
      </c>
      <c r="J38" s="277">
        <f t="shared" si="3"/>
        <v>1</v>
      </c>
      <c r="K38" s="291"/>
    </row>
    <row r="39" spans="1:11" s="12" customFormat="1" ht="54.6" customHeight="1">
      <c r="A39" s="324"/>
      <c r="B39" s="349"/>
      <c r="C39" s="357"/>
      <c r="D39" s="287"/>
      <c r="E39" s="286"/>
      <c r="F39" s="282"/>
      <c r="G39" s="290" t="s">
        <v>527</v>
      </c>
      <c r="H39" s="276">
        <v>1</v>
      </c>
      <c r="I39" s="288">
        <v>1</v>
      </c>
      <c r="J39" s="277">
        <f t="shared" si="3"/>
        <v>1</v>
      </c>
      <c r="K39" s="291"/>
    </row>
    <row r="40" spans="1:11" s="12" customFormat="1" ht="54.6" customHeight="1">
      <c r="A40" s="324"/>
      <c r="B40" s="349"/>
      <c r="C40" s="357"/>
      <c r="D40" s="287"/>
      <c r="E40" s="286"/>
      <c r="F40" s="282"/>
      <c r="G40" s="290" t="s">
        <v>576</v>
      </c>
      <c r="H40" s="276">
        <v>1</v>
      </c>
      <c r="I40" s="288">
        <v>1</v>
      </c>
      <c r="J40" s="277">
        <f t="shared" si="3"/>
        <v>1</v>
      </c>
      <c r="K40" s="291"/>
    </row>
    <row r="41" spans="1:11" s="12" customFormat="1" ht="54.6" customHeight="1">
      <c r="A41" s="324"/>
      <c r="B41" s="349"/>
      <c r="C41" s="357"/>
      <c r="D41" s="287"/>
      <c r="E41" s="286"/>
      <c r="F41" s="282"/>
      <c r="G41" s="290" t="s">
        <v>528</v>
      </c>
      <c r="H41" s="276">
        <v>1</v>
      </c>
      <c r="I41" s="288">
        <v>1</v>
      </c>
      <c r="J41" s="277">
        <f t="shared" si="3"/>
        <v>1</v>
      </c>
      <c r="K41" s="291"/>
    </row>
    <row r="42" spans="1:11" s="12" customFormat="1" ht="29.4" customHeight="1">
      <c r="A42" s="324"/>
      <c r="B42" s="349"/>
      <c r="C42" s="357"/>
      <c r="D42" s="292"/>
      <c r="E42" s="286"/>
      <c r="F42" s="282"/>
      <c r="G42" s="391" t="s">
        <v>38</v>
      </c>
      <c r="H42" s="392"/>
      <c r="I42" s="392"/>
      <c r="J42" s="392"/>
      <c r="K42" s="393"/>
    </row>
    <row r="43" spans="1:11" s="12" customFormat="1" ht="84" customHeight="1">
      <c r="A43" s="324"/>
      <c r="B43" s="349"/>
      <c r="C43" s="357"/>
      <c r="D43" s="292"/>
      <c r="E43" s="286"/>
      <c r="F43" s="282"/>
      <c r="G43" s="178" t="s">
        <v>39</v>
      </c>
      <c r="H43" s="276">
        <v>5</v>
      </c>
      <c r="I43" s="276">
        <v>7</v>
      </c>
      <c r="J43" s="277">
        <f t="shared" ref="J43:J45" si="4">I43/H43</f>
        <v>1.4</v>
      </c>
      <c r="K43" s="245"/>
    </row>
    <row r="44" spans="1:11" s="12" customFormat="1" ht="57" customHeight="1">
      <c r="A44" s="324"/>
      <c r="B44" s="349"/>
      <c r="C44" s="357"/>
      <c r="D44" s="292"/>
      <c r="E44" s="286"/>
      <c r="F44" s="282"/>
      <c r="G44" s="178" t="s">
        <v>40</v>
      </c>
      <c r="H44" s="283">
        <v>722</v>
      </c>
      <c r="I44" s="283">
        <v>722</v>
      </c>
      <c r="J44" s="277">
        <f>I44/H44</f>
        <v>1</v>
      </c>
      <c r="K44" s="293"/>
    </row>
    <row r="45" spans="1:11" s="12" customFormat="1" ht="54.6" customHeight="1">
      <c r="A45" s="324"/>
      <c r="B45" s="349"/>
      <c r="C45" s="294"/>
      <c r="D45" s="353"/>
      <c r="E45" s="286"/>
      <c r="F45" s="282"/>
      <c r="G45" s="178" t="s">
        <v>41</v>
      </c>
      <c r="H45" s="276">
        <v>2</v>
      </c>
      <c r="I45" s="276">
        <v>2</v>
      </c>
      <c r="J45" s="277">
        <f t="shared" si="4"/>
        <v>1</v>
      </c>
      <c r="K45" s="245"/>
    </row>
    <row r="46" spans="1:11" s="12" customFormat="1" ht="85.2" customHeight="1">
      <c r="A46" s="324"/>
      <c r="B46" s="349"/>
      <c r="C46" s="294"/>
      <c r="D46" s="353"/>
      <c r="E46" s="286"/>
      <c r="F46" s="282"/>
      <c r="G46" s="178" t="s">
        <v>577</v>
      </c>
      <c r="H46" s="276">
        <v>0</v>
      </c>
      <c r="I46" s="276">
        <v>0</v>
      </c>
      <c r="J46" s="277">
        <v>0</v>
      </c>
      <c r="K46" s="245"/>
    </row>
    <row r="47" spans="1:11" s="12" customFormat="1" ht="39.6" customHeight="1">
      <c r="A47" s="324"/>
      <c r="B47" s="349"/>
      <c r="C47" s="294"/>
      <c r="D47" s="353"/>
      <c r="E47" s="286"/>
      <c r="F47" s="282"/>
      <c r="G47" s="178" t="s">
        <v>455</v>
      </c>
      <c r="H47" s="276">
        <v>0</v>
      </c>
      <c r="I47" s="276">
        <v>0</v>
      </c>
      <c r="J47" s="277">
        <v>0</v>
      </c>
      <c r="K47" s="245"/>
    </row>
    <row r="48" spans="1:11" s="12" customFormat="1" ht="76.8" customHeight="1">
      <c r="A48" s="324"/>
      <c r="B48" s="349"/>
      <c r="C48" s="294"/>
      <c r="D48" s="353"/>
      <c r="E48" s="286"/>
      <c r="F48" s="282"/>
      <c r="G48" s="178" t="s">
        <v>456</v>
      </c>
      <c r="H48" s="276">
        <v>0</v>
      </c>
      <c r="I48" s="276">
        <v>0</v>
      </c>
      <c r="J48" s="277">
        <v>0</v>
      </c>
      <c r="K48" s="245"/>
    </row>
    <row r="49" spans="1:11" s="12" customFormat="1" ht="84.6" customHeight="1">
      <c r="A49" s="324"/>
      <c r="B49" s="349"/>
      <c r="C49" s="294"/>
      <c r="D49" s="353"/>
      <c r="E49" s="286"/>
      <c r="F49" s="282"/>
      <c r="G49" s="178" t="s">
        <v>433</v>
      </c>
      <c r="H49" s="276">
        <v>0</v>
      </c>
      <c r="I49" s="276">
        <v>0</v>
      </c>
      <c r="J49" s="263">
        <v>0</v>
      </c>
      <c r="K49" s="295"/>
    </row>
    <row r="50" spans="1:11" s="12" customFormat="1" ht="52.8" customHeight="1">
      <c r="A50" s="324"/>
      <c r="B50" s="349"/>
      <c r="C50" s="294"/>
      <c r="D50" s="353"/>
      <c r="E50" s="286"/>
      <c r="F50" s="282"/>
      <c r="G50" s="290" t="s">
        <v>529</v>
      </c>
      <c r="H50" s="276">
        <v>1</v>
      </c>
      <c r="I50" s="288">
        <v>1</v>
      </c>
      <c r="J50" s="263">
        <f>I50/H50</f>
        <v>1</v>
      </c>
      <c r="K50" s="245"/>
    </row>
    <row r="51" spans="1:11" s="12" customFormat="1" ht="34.200000000000003" customHeight="1">
      <c r="A51" s="324"/>
      <c r="B51" s="349"/>
      <c r="C51" s="294"/>
      <c r="D51" s="353"/>
      <c r="E51" s="286"/>
      <c r="F51" s="282"/>
      <c r="G51" s="391" t="s">
        <v>42</v>
      </c>
      <c r="H51" s="392"/>
      <c r="I51" s="392"/>
      <c r="J51" s="392"/>
      <c r="K51" s="393"/>
    </row>
    <row r="52" spans="1:11" s="12" customFormat="1" ht="46.8">
      <c r="A52" s="324"/>
      <c r="B52" s="349"/>
      <c r="C52" s="294"/>
      <c r="D52" s="353"/>
      <c r="E52" s="286"/>
      <c r="F52" s="282"/>
      <c r="G52" s="178" t="s">
        <v>43</v>
      </c>
      <c r="H52" s="276">
        <v>450</v>
      </c>
      <c r="I52" s="276">
        <v>450</v>
      </c>
      <c r="J52" s="277">
        <f>I52/H52</f>
        <v>1</v>
      </c>
      <c r="K52" s="245"/>
    </row>
    <row r="53" spans="1:11" s="12" customFormat="1" ht="54.6" customHeight="1">
      <c r="A53" s="324"/>
      <c r="B53" s="349"/>
      <c r="C53" s="294"/>
      <c r="D53" s="292"/>
      <c r="E53" s="286"/>
      <c r="F53" s="282"/>
      <c r="G53" s="178" t="s">
        <v>44</v>
      </c>
      <c r="H53" s="296">
        <v>187.3</v>
      </c>
      <c r="I53" s="25">
        <v>187.5</v>
      </c>
      <c r="J53" s="277">
        <f>I53/H53</f>
        <v>1.00106780565937</v>
      </c>
      <c r="K53" s="245"/>
    </row>
    <row r="54" spans="1:11" s="12" customFormat="1" ht="46.8">
      <c r="A54" s="324"/>
      <c r="B54" s="349"/>
      <c r="C54" s="294"/>
      <c r="D54" s="292"/>
      <c r="E54" s="286"/>
      <c r="F54" s="282"/>
      <c r="G54" s="178" t="s">
        <v>45</v>
      </c>
      <c r="H54" s="297">
        <v>5400</v>
      </c>
      <c r="I54" s="297">
        <v>5400</v>
      </c>
      <c r="J54" s="277">
        <f>I54/H54</f>
        <v>1</v>
      </c>
      <c r="K54" s="245"/>
    </row>
    <row r="55" spans="1:11" s="12" customFormat="1" ht="37.799999999999997" customHeight="1">
      <c r="A55" s="324"/>
      <c r="B55" s="349"/>
      <c r="C55" s="294"/>
      <c r="D55" s="292"/>
      <c r="E55" s="286"/>
      <c r="F55" s="282"/>
      <c r="G55" s="391" t="s">
        <v>46</v>
      </c>
      <c r="H55" s="392"/>
      <c r="I55" s="392"/>
      <c r="J55" s="392"/>
      <c r="K55" s="393"/>
    </row>
    <row r="56" spans="1:11" s="12" customFormat="1" ht="52.8" customHeight="1">
      <c r="A56" s="324"/>
      <c r="B56" s="349"/>
      <c r="C56" s="294"/>
      <c r="D56" s="292"/>
      <c r="E56" s="286"/>
      <c r="F56" s="282"/>
      <c r="G56" s="178" t="s">
        <v>47</v>
      </c>
      <c r="H56" s="276">
        <v>393112</v>
      </c>
      <c r="I56" s="276">
        <v>393112</v>
      </c>
      <c r="J56" s="277">
        <f t="shared" si="1"/>
        <v>1</v>
      </c>
      <c r="K56" s="245"/>
    </row>
    <row r="57" spans="1:11" s="12" customFormat="1" ht="31.2">
      <c r="A57" s="324"/>
      <c r="B57" s="349"/>
      <c r="C57" s="294"/>
      <c r="D57" s="292"/>
      <c r="E57" s="286"/>
      <c r="F57" s="282"/>
      <c r="G57" s="178" t="s">
        <v>48</v>
      </c>
      <c r="H57" s="245">
        <v>100</v>
      </c>
      <c r="I57" s="298">
        <v>100</v>
      </c>
      <c r="J57" s="277">
        <f t="shared" si="1"/>
        <v>1</v>
      </c>
      <c r="K57" s="245"/>
    </row>
    <row r="58" spans="1:11" s="12" customFormat="1" ht="46.8">
      <c r="A58" s="324"/>
      <c r="B58" s="349"/>
      <c r="C58" s="294"/>
      <c r="D58" s="292"/>
      <c r="E58" s="286"/>
      <c r="F58" s="282"/>
      <c r="G58" s="178" t="s">
        <v>49</v>
      </c>
      <c r="H58" s="245">
        <v>100</v>
      </c>
      <c r="I58" s="298">
        <v>100</v>
      </c>
      <c r="J58" s="277">
        <f t="shared" si="1"/>
        <v>1</v>
      </c>
      <c r="K58" s="245"/>
    </row>
    <row r="59" spans="1:11" s="12" customFormat="1" ht="31.2">
      <c r="A59" s="324"/>
      <c r="B59" s="349"/>
      <c r="C59" s="294"/>
      <c r="D59" s="292"/>
      <c r="E59" s="286"/>
      <c r="F59" s="282"/>
      <c r="G59" s="178" t="s">
        <v>50</v>
      </c>
      <c r="H59" s="245">
        <v>100</v>
      </c>
      <c r="I59" s="298">
        <v>100</v>
      </c>
      <c r="J59" s="277">
        <f t="shared" si="1"/>
        <v>1</v>
      </c>
      <c r="K59" s="245"/>
    </row>
    <row r="60" spans="1:11" s="12" customFormat="1" ht="46.8">
      <c r="A60" s="324"/>
      <c r="B60" s="349"/>
      <c r="C60" s="294"/>
      <c r="D60" s="292"/>
      <c r="E60" s="286"/>
      <c r="F60" s="282"/>
      <c r="G60" s="178" t="s">
        <v>51</v>
      </c>
      <c r="H60" s="245">
        <v>100</v>
      </c>
      <c r="I60" s="298">
        <v>100</v>
      </c>
      <c r="J60" s="277">
        <f t="shared" si="1"/>
        <v>1</v>
      </c>
      <c r="K60" s="245"/>
    </row>
    <row r="61" spans="1:11" s="12" customFormat="1" ht="46.8">
      <c r="A61" s="324"/>
      <c r="B61" s="349"/>
      <c r="C61" s="294"/>
      <c r="D61" s="292"/>
      <c r="E61" s="286"/>
      <c r="F61" s="282"/>
      <c r="G61" s="178" t="s">
        <v>52</v>
      </c>
      <c r="H61" s="245">
        <v>100</v>
      </c>
      <c r="I61" s="298">
        <v>100</v>
      </c>
      <c r="J61" s="277">
        <f t="shared" si="1"/>
        <v>1</v>
      </c>
      <c r="K61" s="245"/>
    </row>
    <row r="62" spans="1:11" s="12" customFormat="1" ht="46.8">
      <c r="A62" s="324"/>
      <c r="B62" s="349"/>
      <c r="C62" s="294"/>
      <c r="D62" s="292"/>
      <c r="E62" s="286"/>
      <c r="F62" s="282"/>
      <c r="G62" s="178" t="s">
        <v>53</v>
      </c>
      <c r="H62" s="245">
        <v>100</v>
      </c>
      <c r="I62" s="298">
        <v>100</v>
      </c>
      <c r="J62" s="277">
        <f t="shared" si="1"/>
        <v>1</v>
      </c>
      <c r="K62" s="245"/>
    </row>
    <row r="63" spans="1:11" s="12" customFormat="1" ht="46.8">
      <c r="A63" s="324"/>
      <c r="B63" s="349"/>
      <c r="C63" s="294"/>
      <c r="D63" s="292"/>
      <c r="E63" s="286"/>
      <c r="F63" s="282"/>
      <c r="G63" s="178" t="s">
        <v>54</v>
      </c>
      <c r="H63" s="276">
        <v>1380</v>
      </c>
      <c r="I63" s="298">
        <v>1380</v>
      </c>
      <c r="J63" s="277">
        <f t="shared" si="1"/>
        <v>1</v>
      </c>
      <c r="K63" s="245"/>
    </row>
    <row r="64" spans="1:11" s="12" customFormat="1" ht="45.6" customHeight="1">
      <c r="A64" s="324"/>
      <c r="B64" s="349"/>
      <c r="C64" s="294"/>
      <c r="D64" s="292"/>
      <c r="E64" s="286"/>
      <c r="F64" s="282"/>
      <c r="G64" s="391" t="s">
        <v>55</v>
      </c>
      <c r="H64" s="392"/>
      <c r="I64" s="392"/>
      <c r="J64" s="392"/>
      <c r="K64" s="393"/>
    </row>
    <row r="65" spans="1:11" s="12" customFormat="1" ht="62.4">
      <c r="A65" s="324"/>
      <c r="B65" s="349"/>
      <c r="C65" s="294"/>
      <c r="D65" s="353"/>
      <c r="E65" s="286"/>
      <c r="F65" s="282"/>
      <c r="G65" s="178" t="s">
        <v>56</v>
      </c>
      <c r="H65" s="276">
        <v>25</v>
      </c>
      <c r="I65" s="245">
        <v>25</v>
      </c>
      <c r="J65" s="277">
        <f>I65/H65</f>
        <v>1</v>
      </c>
      <c r="K65" s="245"/>
    </row>
    <row r="66" spans="1:11" s="12" customFormat="1" ht="46.8">
      <c r="A66" s="324"/>
      <c r="B66" s="349"/>
      <c r="C66" s="294"/>
      <c r="D66" s="353"/>
      <c r="E66" s="286"/>
      <c r="F66" s="282"/>
      <c r="G66" s="178" t="s">
        <v>57</v>
      </c>
      <c r="H66" s="245">
        <v>50</v>
      </c>
      <c r="I66" s="245">
        <v>50</v>
      </c>
      <c r="J66" s="277">
        <f>I66/H66</f>
        <v>1</v>
      </c>
      <c r="K66" s="245"/>
    </row>
    <row r="67" spans="1:11" s="12" customFormat="1" ht="68.400000000000006" customHeight="1">
      <c r="A67" s="324"/>
      <c r="B67" s="349"/>
      <c r="C67" s="294"/>
      <c r="D67" s="353"/>
      <c r="E67" s="286"/>
      <c r="F67" s="282"/>
      <c r="G67" s="178" t="s">
        <v>58</v>
      </c>
      <c r="H67" s="276">
        <v>1460</v>
      </c>
      <c r="I67" s="276">
        <v>1469</v>
      </c>
      <c r="J67" s="263">
        <f>I67/H67</f>
        <v>1.0061643835616438</v>
      </c>
      <c r="K67" s="245"/>
    </row>
    <row r="68" spans="1:11" s="12" customFormat="1" ht="68.400000000000006" customHeight="1">
      <c r="A68" s="197"/>
      <c r="B68" s="349"/>
      <c r="C68" s="294"/>
      <c r="D68" s="353"/>
      <c r="E68" s="286"/>
      <c r="F68" s="282"/>
      <c r="G68" s="178" t="s">
        <v>509</v>
      </c>
      <c r="H68" s="276">
        <v>1</v>
      </c>
      <c r="I68" s="276">
        <v>1</v>
      </c>
      <c r="J68" s="263">
        <f>I68/H68</f>
        <v>1</v>
      </c>
      <c r="K68" s="245"/>
    </row>
    <row r="69" spans="1:11" s="12" customFormat="1" ht="68.400000000000006" customHeight="1">
      <c r="A69" s="197"/>
      <c r="B69" s="349"/>
      <c r="C69" s="294"/>
      <c r="D69" s="353"/>
      <c r="E69" s="286"/>
      <c r="F69" s="282"/>
      <c r="G69" s="178" t="s">
        <v>457</v>
      </c>
      <c r="H69" s="276">
        <v>0</v>
      </c>
      <c r="I69" s="276">
        <v>0</v>
      </c>
      <c r="J69" s="263">
        <v>0</v>
      </c>
      <c r="K69" s="245"/>
    </row>
    <row r="70" spans="1:11" s="12" customFormat="1" ht="68.400000000000006" customHeight="1">
      <c r="A70" s="241"/>
      <c r="B70" s="349"/>
      <c r="C70" s="294"/>
      <c r="D70" s="353"/>
      <c r="E70" s="286"/>
      <c r="F70" s="282"/>
      <c r="G70" s="178" t="s">
        <v>578</v>
      </c>
      <c r="H70" s="276">
        <v>1</v>
      </c>
      <c r="I70" s="276">
        <v>1</v>
      </c>
      <c r="J70" s="263">
        <f>I70/H70</f>
        <v>1</v>
      </c>
      <c r="K70" s="245"/>
    </row>
    <row r="71" spans="1:11" s="12" customFormat="1" ht="88.8" customHeight="1">
      <c r="A71" s="197"/>
      <c r="B71" s="349"/>
      <c r="C71" s="294"/>
      <c r="D71" s="353"/>
      <c r="E71" s="286"/>
      <c r="F71" s="282"/>
      <c r="G71" s="178" t="s">
        <v>446</v>
      </c>
      <c r="H71" s="276">
        <v>0</v>
      </c>
      <c r="I71" s="276">
        <v>0</v>
      </c>
      <c r="J71" s="263">
        <v>0</v>
      </c>
      <c r="K71" s="245"/>
    </row>
    <row r="72" spans="1:11" s="12" customFormat="1" ht="15.6">
      <c r="A72" s="197"/>
      <c r="B72" s="349"/>
      <c r="C72" s="294"/>
      <c r="D72" s="353"/>
      <c r="E72" s="286"/>
      <c r="F72" s="282"/>
      <c r="G72" s="299" t="s">
        <v>59</v>
      </c>
      <c r="H72" s="276"/>
      <c r="I72" s="276"/>
      <c r="J72" s="263"/>
      <c r="K72" s="245"/>
    </row>
    <row r="73" spans="1:11" s="12" customFormat="1" ht="31.2">
      <c r="A73" s="197"/>
      <c r="B73" s="350"/>
      <c r="C73" s="300"/>
      <c r="D73" s="354"/>
      <c r="E73" s="301"/>
      <c r="F73" s="248"/>
      <c r="G73" s="178" t="s">
        <v>60</v>
      </c>
      <c r="H73" s="276">
        <v>0</v>
      </c>
      <c r="I73" s="276">
        <v>0</v>
      </c>
      <c r="J73" s="277">
        <v>0</v>
      </c>
      <c r="K73" s="245"/>
    </row>
    <row r="74" spans="1:11" s="12" customFormat="1" ht="15.6">
      <c r="A74" s="124"/>
      <c r="B74" s="344" t="s">
        <v>21</v>
      </c>
      <c r="C74" s="344"/>
      <c r="D74" s="120">
        <f>SUM(D22:D26)</f>
        <v>140931.01</v>
      </c>
      <c r="E74" s="121">
        <f>SUM(E22:E24)</f>
        <v>137937.66</v>
      </c>
      <c r="F74" s="122">
        <f>E74/D74</f>
        <v>0.97876017492530565</v>
      </c>
      <c r="G74" s="123"/>
      <c r="H74" s="126"/>
      <c r="I74" s="124"/>
      <c r="J74" s="124"/>
      <c r="K74" s="125"/>
    </row>
    <row r="75" spans="1:11" s="12" customFormat="1" ht="15.6" customHeight="1">
      <c r="A75" s="323">
        <v>3</v>
      </c>
      <c r="B75" s="380" t="s">
        <v>461</v>
      </c>
      <c r="C75" s="345" t="s">
        <v>15</v>
      </c>
      <c r="D75" s="379">
        <v>101340.29</v>
      </c>
      <c r="E75" s="377">
        <v>100867.26</v>
      </c>
      <c r="F75" s="343">
        <f>E75/D75</f>
        <v>0.99533226123588159</v>
      </c>
      <c r="G75" s="303" t="s">
        <v>61</v>
      </c>
      <c r="H75" s="304"/>
      <c r="I75" s="18"/>
      <c r="J75" s="18"/>
      <c r="K75" s="372"/>
    </row>
    <row r="76" spans="1:11" s="12" customFormat="1" ht="373.2" customHeight="1">
      <c r="A76" s="324"/>
      <c r="B76" s="381"/>
      <c r="C76" s="346"/>
      <c r="D76" s="379"/>
      <c r="E76" s="378"/>
      <c r="F76" s="336"/>
      <c r="G76" s="17" t="s">
        <v>62</v>
      </c>
      <c r="H76" s="298">
        <v>2</v>
      </c>
      <c r="I76" s="298">
        <v>4</v>
      </c>
      <c r="J76" s="277">
        <f>H76/I76</f>
        <v>0.5</v>
      </c>
      <c r="K76" s="373"/>
    </row>
    <row r="77" spans="1:11" s="12" customFormat="1" ht="39.6" customHeight="1">
      <c r="A77" s="324"/>
      <c r="B77" s="381"/>
      <c r="C77" s="306" t="s">
        <v>63</v>
      </c>
      <c r="D77" s="177">
        <v>116000</v>
      </c>
      <c r="E77" s="307">
        <v>108329.45</v>
      </c>
      <c r="F77" s="246">
        <f>E77/D77</f>
        <v>0.93387456896551724</v>
      </c>
      <c r="G77" s="17" t="s">
        <v>64</v>
      </c>
      <c r="H77" s="308" t="s">
        <v>522</v>
      </c>
      <c r="I77" s="283">
        <v>3.1579999999999999</v>
      </c>
      <c r="J77" s="263">
        <f>I77/H77</f>
        <v>1.0054122890799109</v>
      </c>
      <c r="K77" s="284"/>
    </row>
    <row r="78" spans="1:11" s="12" customFormat="1" ht="31.2">
      <c r="A78" s="324"/>
      <c r="B78" s="381"/>
      <c r="C78" s="337" t="s">
        <v>27</v>
      </c>
      <c r="D78" s="340">
        <v>0</v>
      </c>
      <c r="E78" s="340">
        <v>0</v>
      </c>
      <c r="F78" s="374"/>
      <c r="G78" s="247" t="s">
        <v>65</v>
      </c>
      <c r="H78" s="308" t="s">
        <v>513</v>
      </c>
      <c r="I78" s="283">
        <v>3500</v>
      </c>
      <c r="J78" s="263">
        <f>I78/H78</f>
        <v>1</v>
      </c>
      <c r="K78" s="284"/>
    </row>
    <row r="79" spans="1:11" s="12" customFormat="1" ht="67.2" customHeight="1">
      <c r="A79" s="324"/>
      <c r="B79" s="381"/>
      <c r="C79" s="338"/>
      <c r="D79" s="341"/>
      <c r="E79" s="341"/>
      <c r="F79" s="375"/>
      <c r="G79" s="178" t="s">
        <v>66</v>
      </c>
      <c r="H79" s="308" t="s">
        <v>514</v>
      </c>
      <c r="I79" s="283">
        <v>4292.3999999999996</v>
      </c>
      <c r="J79" s="263">
        <f>I79/H79</f>
        <v>1</v>
      </c>
      <c r="K79" s="284"/>
    </row>
    <row r="80" spans="1:11" s="12" customFormat="1" ht="31.2">
      <c r="A80" s="324"/>
      <c r="B80" s="381"/>
      <c r="C80" s="338"/>
      <c r="D80" s="341"/>
      <c r="E80" s="341"/>
      <c r="F80" s="375"/>
      <c r="G80" s="178" t="s">
        <v>67</v>
      </c>
      <c r="H80" s="308" t="s">
        <v>515</v>
      </c>
      <c r="I80" s="283">
        <v>4000</v>
      </c>
      <c r="J80" s="263">
        <f>I80/H80</f>
        <v>1</v>
      </c>
      <c r="K80" s="284"/>
    </row>
    <row r="81" spans="1:11" s="12" customFormat="1" ht="46.8">
      <c r="A81" s="197"/>
      <c r="B81" s="382"/>
      <c r="C81" s="339"/>
      <c r="D81" s="342"/>
      <c r="E81" s="342"/>
      <c r="F81" s="376"/>
      <c r="G81" s="178" t="s">
        <v>68</v>
      </c>
      <c r="H81" s="308" t="s">
        <v>462</v>
      </c>
      <c r="I81" s="283">
        <v>196.90700000000001</v>
      </c>
      <c r="J81" s="263">
        <f>I81/H81</f>
        <v>1</v>
      </c>
      <c r="K81" s="245"/>
    </row>
    <row r="82" spans="1:11" s="12" customFormat="1" ht="15.6">
      <c r="A82" s="124"/>
      <c r="B82" s="344" t="s">
        <v>21</v>
      </c>
      <c r="C82" s="344"/>
      <c r="D82" s="120">
        <f>D75+D77</f>
        <v>217340.28999999998</v>
      </c>
      <c r="E82" s="121">
        <f>E75+E77</f>
        <v>209196.71</v>
      </c>
      <c r="F82" s="122">
        <f>E82/D82</f>
        <v>0.96253073923845422</v>
      </c>
      <c r="G82" s="123"/>
      <c r="H82" s="124"/>
      <c r="I82" s="124"/>
      <c r="J82" s="127"/>
      <c r="K82" s="125"/>
    </row>
    <row r="83" spans="1:11" s="12" customFormat="1" ht="15.6">
      <c r="A83" s="323">
        <v>4</v>
      </c>
      <c r="B83" s="383" t="s">
        <v>69</v>
      </c>
      <c r="C83" s="337" t="s">
        <v>15</v>
      </c>
      <c r="D83" s="340">
        <v>36683.94</v>
      </c>
      <c r="E83" s="340">
        <v>36622.199999999997</v>
      </c>
      <c r="F83" s="343">
        <f>E83/D83</f>
        <v>0.99831697467611158</v>
      </c>
      <c r="G83" s="299" t="s">
        <v>61</v>
      </c>
      <c r="H83" s="309"/>
      <c r="I83" s="284"/>
      <c r="J83" s="310"/>
      <c r="K83" s="245"/>
    </row>
    <row r="84" spans="1:11" s="12" customFormat="1" ht="72.599999999999994" customHeight="1">
      <c r="A84" s="324"/>
      <c r="B84" s="349"/>
      <c r="C84" s="338"/>
      <c r="D84" s="341"/>
      <c r="E84" s="341"/>
      <c r="F84" s="335"/>
      <c r="G84" s="178" t="s">
        <v>70</v>
      </c>
      <c r="H84" s="245">
        <v>100</v>
      </c>
      <c r="I84" s="245">
        <v>30</v>
      </c>
      <c r="J84" s="311">
        <f>H84/I84</f>
        <v>3.3333333333333335</v>
      </c>
      <c r="K84" s="17" t="s">
        <v>441</v>
      </c>
    </row>
    <row r="85" spans="1:11" s="12" customFormat="1" ht="36.6" customHeight="1">
      <c r="A85" s="324"/>
      <c r="B85" s="349"/>
      <c r="C85" s="338"/>
      <c r="D85" s="341"/>
      <c r="E85" s="341"/>
      <c r="F85" s="335"/>
      <c r="G85" s="178" t="s">
        <v>71</v>
      </c>
      <c r="H85" s="245">
        <v>1</v>
      </c>
      <c r="I85" s="245">
        <v>1</v>
      </c>
      <c r="J85" s="277">
        <f>H85/I85</f>
        <v>1</v>
      </c>
      <c r="K85" s="17"/>
    </row>
    <row r="86" spans="1:11" s="12" customFormat="1" ht="49.2" customHeight="1">
      <c r="A86" s="324"/>
      <c r="B86" s="349"/>
      <c r="C86" s="338"/>
      <c r="D86" s="341"/>
      <c r="E86" s="341"/>
      <c r="F86" s="335"/>
      <c r="G86" s="178" t="s">
        <v>465</v>
      </c>
      <c r="H86" s="245">
        <v>11</v>
      </c>
      <c r="I86" s="245">
        <v>11</v>
      </c>
      <c r="J86" s="277">
        <f>I86/H86</f>
        <v>1</v>
      </c>
      <c r="K86" s="17"/>
    </row>
    <row r="87" spans="1:11" s="12" customFormat="1" ht="15.6">
      <c r="A87" s="324"/>
      <c r="B87" s="349"/>
      <c r="C87" s="338"/>
      <c r="D87" s="341"/>
      <c r="E87" s="341"/>
      <c r="F87" s="335"/>
      <c r="G87" s="299" t="s">
        <v>72</v>
      </c>
      <c r="H87" s="245"/>
      <c r="I87" s="245"/>
      <c r="J87" s="277"/>
      <c r="K87" s="17"/>
    </row>
    <row r="88" spans="1:11" s="12" customFormat="1" ht="31.2">
      <c r="A88" s="324"/>
      <c r="B88" s="349"/>
      <c r="C88" s="338"/>
      <c r="D88" s="341"/>
      <c r="E88" s="341"/>
      <c r="F88" s="335"/>
      <c r="G88" s="178" t="s">
        <v>73</v>
      </c>
      <c r="H88" s="245">
        <v>0</v>
      </c>
      <c r="I88" s="245">
        <v>0</v>
      </c>
      <c r="J88" s="277">
        <v>1</v>
      </c>
      <c r="K88" s="17"/>
    </row>
    <row r="89" spans="1:11" s="12" customFormat="1" ht="15.6">
      <c r="A89" s="324"/>
      <c r="B89" s="349"/>
      <c r="C89" s="338"/>
      <c r="D89" s="341"/>
      <c r="E89" s="341"/>
      <c r="F89" s="335"/>
      <c r="G89" s="178" t="s">
        <v>74</v>
      </c>
      <c r="H89" s="195"/>
      <c r="I89" s="245"/>
      <c r="J89" s="277"/>
      <c r="K89" s="17"/>
    </row>
    <row r="90" spans="1:11" s="12" customFormat="1" ht="91.8" customHeight="1">
      <c r="A90" s="324"/>
      <c r="B90" s="349"/>
      <c r="C90" s="339"/>
      <c r="D90" s="342"/>
      <c r="E90" s="342"/>
      <c r="F90" s="336"/>
      <c r="G90" s="178" t="s">
        <v>75</v>
      </c>
      <c r="H90" s="245">
        <v>10</v>
      </c>
      <c r="I90" s="245">
        <v>6</v>
      </c>
      <c r="J90" s="277">
        <f>H90/I90</f>
        <v>1.6666666666666667</v>
      </c>
      <c r="K90" s="17" t="s">
        <v>441</v>
      </c>
    </row>
    <row r="91" spans="1:11" s="12" customFormat="1" ht="91.2" customHeight="1">
      <c r="A91" s="324"/>
      <c r="B91" s="349"/>
      <c r="C91" s="312" t="s">
        <v>63</v>
      </c>
      <c r="D91" s="177">
        <v>2976.28</v>
      </c>
      <c r="E91" s="177">
        <v>1751.01</v>
      </c>
      <c r="F91" s="22">
        <f>E91/D91</f>
        <v>0.58832166328436841</v>
      </c>
      <c r="G91" s="178" t="s">
        <v>76</v>
      </c>
      <c r="H91" s="245">
        <v>6</v>
      </c>
      <c r="I91" s="245">
        <v>5</v>
      </c>
      <c r="J91" s="277">
        <f>H91/I91</f>
        <v>1.2</v>
      </c>
      <c r="K91" s="17" t="s">
        <v>441</v>
      </c>
    </row>
    <row r="92" spans="1:11" s="12" customFormat="1" ht="15.6">
      <c r="A92" s="324"/>
      <c r="B92" s="349"/>
      <c r="C92" s="337"/>
      <c r="D92" s="340"/>
      <c r="E92" s="340"/>
      <c r="F92" s="343"/>
      <c r="G92" s="299" t="s">
        <v>77</v>
      </c>
      <c r="H92" s="245"/>
      <c r="I92" s="245"/>
      <c r="J92" s="277"/>
      <c r="K92" s="17"/>
    </row>
    <row r="93" spans="1:11" s="12" customFormat="1" ht="51" customHeight="1">
      <c r="A93" s="324"/>
      <c r="B93" s="349"/>
      <c r="C93" s="384"/>
      <c r="D93" s="341"/>
      <c r="E93" s="341"/>
      <c r="F93" s="335"/>
      <c r="G93" s="178" t="s">
        <v>447</v>
      </c>
      <c r="H93" s="245">
        <v>0</v>
      </c>
      <c r="I93" s="245">
        <v>0</v>
      </c>
      <c r="J93" s="277">
        <v>1</v>
      </c>
      <c r="K93" s="245"/>
    </row>
    <row r="94" spans="1:11" s="12" customFormat="1" ht="31.2">
      <c r="A94" s="324"/>
      <c r="B94" s="349"/>
      <c r="C94" s="384"/>
      <c r="D94" s="341"/>
      <c r="E94" s="341"/>
      <c r="F94" s="335"/>
      <c r="G94" s="178" t="s">
        <v>78</v>
      </c>
      <c r="H94" s="245">
        <v>32</v>
      </c>
      <c r="I94" s="245">
        <v>32</v>
      </c>
      <c r="J94" s="277">
        <f>I94/H94</f>
        <v>1</v>
      </c>
      <c r="K94" s="245"/>
    </row>
    <row r="95" spans="1:11" s="12" customFormat="1" ht="71.400000000000006" customHeight="1">
      <c r="A95" s="324"/>
      <c r="B95" s="349"/>
      <c r="C95" s="384"/>
      <c r="D95" s="341"/>
      <c r="E95" s="341"/>
      <c r="F95" s="335"/>
      <c r="G95" s="178" t="s">
        <v>79</v>
      </c>
      <c r="H95" s="245">
        <v>35</v>
      </c>
      <c r="I95" s="245">
        <v>35</v>
      </c>
      <c r="J95" s="277">
        <f>I95/H95</f>
        <v>1</v>
      </c>
      <c r="K95" s="245"/>
    </row>
    <row r="96" spans="1:11" s="12" customFormat="1" ht="62.4">
      <c r="A96" s="324"/>
      <c r="B96" s="349"/>
      <c r="C96" s="384"/>
      <c r="D96" s="341"/>
      <c r="E96" s="341"/>
      <c r="F96" s="335"/>
      <c r="G96" s="178" t="s">
        <v>80</v>
      </c>
      <c r="H96" s="245">
        <v>2</v>
      </c>
      <c r="I96" s="245">
        <v>2</v>
      </c>
      <c r="J96" s="277">
        <f>I96/H96</f>
        <v>1</v>
      </c>
      <c r="K96" s="245"/>
    </row>
    <row r="97" spans="1:11" s="12" customFormat="1" ht="15.6">
      <c r="A97" s="324"/>
      <c r="B97" s="349"/>
      <c r="C97" s="384"/>
      <c r="D97" s="341"/>
      <c r="E97" s="341"/>
      <c r="F97" s="335"/>
      <c r="G97" s="299" t="s">
        <v>81</v>
      </c>
      <c r="H97" s="245"/>
      <c r="I97" s="245"/>
      <c r="J97" s="277"/>
      <c r="K97" s="245"/>
    </row>
    <row r="98" spans="1:11" s="12" customFormat="1" ht="60" customHeight="1">
      <c r="A98" s="324"/>
      <c r="B98" s="349"/>
      <c r="C98" s="384"/>
      <c r="D98" s="341"/>
      <c r="E98" s="341"/>
      <c r="F98" s="335"/>
      <c r="G98" s="178" t="s">
        <v>82</v>
      </c>
      <c r="H98" s="245">
        <v>185</v>
      </c>
      <c r="I98" s="245">
        <v>38</v>
      </c>
      <c r="J98" s="263">
        <f>H98/I98</f>
        <v>4.8684210526315788</v>
      </c>
      <c r="K98" s="17"/>
    </row>
    <row r="99" spans="1:11" s="12" customFormat="1" ht="39" customHeight="1">
      <c r="A99" s="324"/>
      <c r="B99" s="349"/>
      <c r="C99" s="384"/>
      <c r="D99" s="341"/>
      <c r="E99" s="341"/>
      <c r="F99" s="335"/>
      <c r="G99" s="178" t="s">
        <v>83</v>
      </c>
      <c r="H99" s="245">
        <v>437</v>
      </c>
      <c r="I99" s="245">
        <v>437</v>
      </c>
      <c r="J99" s="263">
        <f>I99/H99</f>
        <v>1</v>
      </c>
      <c r="K99" s="245"/>
    </row>
    <row r="100" spans="1:11" s="12" customFormat="1" ht="31.2">
      <c r="A100" s="324"/>
      <c r="B100" s="349"/>
      <c r="C100" s="384"/>
      <c r="D100" s="341"/>
      <c r="E100" s="341"/>
      <c r="F100" s="335"/>
      <c r="G100" s="313" t="s">
        <v>84</v>
      </c>
      <c r="H100" s="245">
        <v>5470</v>
      </c>
      <c r="I100" s="245">
        <v>5470</v>
      </c>
      <c r="J100" s="263">
        <f>I100/H100</f>
        <v>1</v>
      </c>
      <c r="K100" s="245"/>
    </row>
    <row r="101" spans="1:11" s="12" customFormat="1" ht="15.6">
      <c r="A101" s="324"/>
      <c r="B101" s="349"/>
      <c r="C101" s="384"/>
      <c r="D101" s="341"/>
      <c r="E101" s="341"/>
      <c r="F101" s="335"/>
      <c r="G101" s="314" t="s">
        <v>59</v>
      </c>
      <c r="H101" s="195"/>
      <c r="I101" s="245"/>
      <c r="J101" s="263"/>
      <c r="K101" s="245"/>
    </row>
    <row r="102" spans="1:11" s="12" customFormat="1" ht="62.4">
      <c r="A102" s="324"/>
      <c r="B102" s="349"/>
      <c r="C102" s="384"/>
      <c r="D102" s="341"/>
      <c r="E102" s="341"/>
      <c r="F102" s="335"/>
      <c r="G102" s="313" t="s">
        <v>85</v>
      </c>
      <c r="H102" s="245">
        <v>100</v>
      </c>
      <c r="I102" s="245">
        <v>100</v>
      </c>
      <c r="J102" s="263">
        <f>I102/H102</f>
        <v>1</v>
      </c>
      <c r="K102" s="245"/>
    </row>
    <row r="103" spans="1:11" s="12" customFormat="1" ht="78">
      <c r="A103" s="324"/>
      <c r="B103" s="349"/>
      <c r="C103" s="384"/>
      <c r="D103" s="341"/>
      <c r="E103" s="341"/>
      <c r="F103" s="335"/>
      <c r="G103" s="313" t="s">
        <v>86</v>
      </c>
      <c r="H103" s="245">
        <v>100</v>
      </c>
      <c r="I103" s="245">
        <v>100</v>
      </c>
      <c r="J103" s="263">
        <f>I103/H103</f>
        <v>1</v>
      </c>
      <c r="K103" s="245"/>
    </row>
    <row r="104" spans="1:11" s="12" customFormat="1" ht="62.4">
      <c r="A104" s="324"/>
      <c r="B104" s="349"/>
      <c r="C104" s="384"/>
      <c r="D104" s="341"/>
      <c r="E104" s="341"/>
      <c r="F104" s="335"/>
      <c r="G104" s="313" t="s">
        <v>87</v>
      </c>
      <c r="H104" s="245">
        <v>10</v>
      </c>
      <c r="I104" s="245">
        <v>10</v>
      </c>
      <c r="J104" s="263">
        <f>I104/H104</f>
        <v>1</v>
      </c>
      <c r="K104" s="245"/>
    </row>
    <row r="105" spans="1:11" s="12" customFormat="1" ht="83.4" customHeight="1">
      <c r="A105" s="324"/>
      <c r="B105" s="349"/>
      <c r="C105" s="384"/>
      <c r="D105" s="341"/>
      <c r="E105" s="341"/>
      <c r="F105" s="335"/>
      <c r="G105" s="313" t="s">
        <v>88</v>
      </c>
      <c r="H105" s="245">
        <v>0</v>
      </c>
      <c r="I105" s="245">
        <v>0</v>
      </c>
      <c r="J105" s="263">
        <v>1</v>
      </c>
      <c r="K105" s="245"/>
    </row>
    <row r="106" spans="1:11" s="12" customFormat="1" ht="42" customHeight="1">
      <c r="A106" s="324"/>
      <c r="B106" s="349"/>
      <c r="C106" s="384"/>
      <c r="D106" s="341"/>
      <c r="E106" s="341"/>
      <c r="F106" s="335"/>
      <c r="G106" s="313" t="s">
        <v>89</v>
      </c>
      <c r="H106" s="245">
        <v>12</v>
      </c>
      <c r="I106" s="245">
        <v>12</v>
      </c>
      <c r="J106" s="263">
        <f>I106/H106</f>
        <v>1</v>
      </c>
      <c r="K106" s="245"/>
    </row>
    <row r="107" spans="1:11" s="12" customFormat="1" ht="93.6">
      <c r="A107" s="324"/>
      <c r="B107" s="349"/>
      <c r="C107" s="384"/>
      <c r="D107" s="341"/>
      <c r="E107" s="341"/>
      <c r="F107" s="335"/>
      <c r="G107" s="313" t="s">
        <v>90</v>
      </c>
      <c r="H107" s="245">
        <v>5</v>
      </c>
      <c r="I107" s="245">
        <v>5</v>
      </c>
      <c r="J107" s="263">
        <f>I107/H107</f>
        <v>1</v>
      </c>
      <c r="K107" s="245"/>
    </row>
    <row r="108" spans="1:11" s="12" customFormat="1" ht="93.6">
      <c r="A108" s="324"/>
      <c r="B108" s="349"/>
      <c r="C108" s="384"/>
      <c r="D108" s="341"/>
      <c r="E108" s="341"/>
      <c r="F108" s="335"/>
      <c r="G108" s="313" t="s">
        <v>91</v>
      </c>
      <c r="H108" s="245">
        <v>5</v>
      </c>
      <c r="I108" s="245">
        <v>5</v>
      </c>
      <c r="J108" s="263">
        <f>I108/H108</f>
        <v>1</v>
      </c>
      <c r="K108" s="245"/>
    </row>
    <row r="109" spans="1:11" s="12" customFormat="1" ht="62.4">
      <c r="A109" s="324"/>
      <c r="B109" s="349"/>
      <c r="C109" s="384"/>
      <c r="D109" s="341"/>
      <c r="E109" s="341"/>
      <c r="F109" s="335"/>
      <c r="G109" s="313" t="s">
        <v>92</v>
      </c>
      <c r="H109" s="245">
        <v>5</v>
      </c>
      <c r="I109" s="245">
        <v>5</v>
      </c>
      <c r="J109" s="263">
        <f>I109/H109</f>
        <v>1</v>
      </c>
      <c r="K109" s="245"/>
    </row>
    <row r="110" spans="1:11" s="12" customFormat="1" ht="15.6">
      <c r="A110" s="324"/>
      <c r="B110" s="349"/>
      <c r="C110" s="384"/>
      <c r="D110" s="341"/>
      <c r="E110" s="341"/>
      <c r="F110" s="335"/>
      <c r="G110" s="314" t="s">
        <v>93</v>
      </c>
      <c r="H110" s="195"/>
      <c r="I110" s="245"/>
      <c r="J110" s="263"/>
      <c r="K110" s="245"/>
    </row>
    <row r="111" spans="1:11" s="12" customFormat="1" ht="46.8">
      <c r="A111" s="324"/>
      <c r="B111" s="349"/>
      <c r="C111" s="384"/>
      <c r="D111" s="341"/>
      <c r="E111" s="341"/>
      <c r="F111" s="335"/>
      <c r="G111" s="313" t="s">
        <v>94</v>
      </c>
      <c r="H111" s="245">
        <v>21</v>
      </c>
      <c r="I111" s="245">
        <v>21</v>
      </c>
      <c r="J111" s="263">
        <f>I111/H111</f>
        <v>1</v>
      </c>
      <c r="K111" s="245"/>
    </row>
    <row r="112" spans="1:11" s="12" customFormat="1" ht="38.4" customHeight="1">
      <c r="A112" s="324"/>
      <c r="B112" s="349"/>
      <c r="C112" s="384"/>
      <c r="D112" s="341"/>
      <c r="E112" s="341"/>
      <c r="F112" s="335"/>
      <c r="G112" s="313" t="s">
        <v>95</v>
      </c>
      <c r="H112" s="245">
        <v>18</v>
      </c>
      <c r="I112" s="245">
        <v>18</v>
      </c>
      <c r="J112" s="263">
        <f>I112/H112</f>
        <v>1</v>
      </c>
      <c r="K112" s="245"/>
    </row>
    <row r="113" spans="1:11" s="12" customFormat="1" ht="31.2">
      <c r="A113" s="324"/>
      <c r="B113" s="349"/>
      <c r="C113" s="384"/>
      <c r="D113" s="341"/>
      <c r="E113" s="341"/>
      <c r="F113" s="335"/>
      <c r="G113" s="313" t="s">
        <v>96</v>
      </c>
      <c r="H113" s="245">
        <v>127</v>
      </c>
      <c r="I113" s="245">
        <v>127</v>
      </c>
      <c r="J113" s="263">
        <f>I113/H113</f>
        <v>1</v>
      </c>
      <c r="K113" s="245"/>
    </row>
    <row r="114" spans="1:11" s="12" customFormat="1" ht="15.6">
      <c r="A114" s="324"/>
      <c r="B114" s="349"/>
      <c r="C114" s="384"/>
      <c r="D114" s="341"/>
      <c r="E114" s="341"/>
      <c r="F114" s="335"/>
      <c r="G114" s="314" t="s">
        <v>97</v>
      </c>
      <c r="H114" s="245"/>
      <c r="I114" s="245"/>
      <c r="J114" s="263"/>
      <c r="K114" s="245"/>
    </row>
    <row r="115" spans="1:11" s="12" customFormat="1" ht="55.2" customHeight="1">
      <c r="A115" s="324"/>
      <c r="B115" s="349"/>
      <c r="C115" s="384"/>
      <c r="D115" s="341"/>
      <c r="E115" s="341"/>
      <c r="F115" s="335"/>
      <c r="G115" s="313" t="s">
        <v>98</v>
      </c>
      <c r="H115" s="245">
        <v>91</v>
      </c>
      <c r="I115" s="245">
        <v>91</v>
      </c>
      <c r="J115" s="263">
        <f>I115/H115</f>
        <v>1</v>
      </c>
      <c r="K115" s="245"/>
    </row>
    <row r="116" spans="1:11" s="12" customFormat="1" ht="54.6" customHeight="1">
      <c r="A116" s="324"/>
      <c r="B116" s="349"/>
      <c r="C116" s="384"/>
      <c r="D116" s="341"/>
      <c r="E116" s="341"/>
      <c r="F116" s="335"/>
      <c r="G116" s="313" t="s">
        <v>99</v>
      </c>
      <c r="H116" s="245">
        <v>100</v>
      </c>
      <c r="I116" s="245">
        <v>100</v>
      </c>
      <c r="J116" s="263">
        <v>1</v>
      </c>
      <c r="K116" s="245"/>
    </row>
    <row r="117" spans="1:11" s="12" customFormat="1" ht="46.8">
      <c r="A117" s="324"/>
      <c r="B117" s="349"/>
      <c r="C117" s="384"/>
      <c r="D117" s="341"/>
      <c r="E117" s="341"/>
      <c r="F117" s="335"/>
      <c r="G117" s="313" t="s">
        <v>100</v>
      </c>
      <c r="H117" s="245">
        <v>0</v>
      </c>
      <c r="I117" s="245">
        <v>0</v>
      </c>
      <c r="J117" s="263">
        <v>1</v>
      </c>
      <c r="K117" s="245"/>
    </row>
    <row r="118" spans="1:11" s="12" customFormat="1" ht="31.2">
      <c r="A118" s="324"/>
      <c r="B118" s="349"/>
      <c r="C118" s="384"/>
      <c r="D118" s="341"/>
      <c r="E118" s="341"/>
      <c r="F118" s="335"/>
      <c r="G118" s="313" t="s">
        <v>101</v>
      </c>
      <c r="H118" s="245">
        <v>0</v>
      </c>
      <c r="I118" s="245">
        <v>0</v>
      </c>
      <c r="J118" s="263">
        <v>1</v>
      </c>
      <c r="K118" s="315"/>
    </row>
    <row r="119" spans="1:11" s="12" customFormat="1" ht="190.8" customHeight="1">
      <c r="A119" s="324"/>
      <c r="B119" s="349"/>
      <c r="C119" s="384"/>
      <c r="D119" s="341"/>
      <c r="E119" s="341"/>
      <c r="F119" s="335"/>
      <c r="G119" s="313" t="s">
        <v>102</v>
      </c>
      <c r="H119" s="245">
        <v>67</v>
      </c>
      <c r="I119" s="245">
        <v>67</v>
      </c>
      <c r="J119" s="263">
        <f>I119/H119</f>
        <v>1</v>
      </c>
      <c r="K119" s="245"/>
    </row>
    <row r="120" spans="1:11" s="12" customFormat="1" ht="15.6">
      <c r="A120" s="324"/>
      <c r="B120" s="349"/>
      <c r="C120" s="384"/>
      <c r="D120" s="341"/>
      <c r="E120" s="341"/>
      <c r="F120" s="335"/>
      <c r="G120" s="314" t="s">
        <v>103</v>
      </c>
      <c r="H120" s="195"/>
      <c r="I120" s="245"/>
      <c r="J120" s="263"/>
      <c r="K120" s="245"/>
    </row>
    <row r="121" spans="1:11" s="12" customFormat="1" ht="51.6" customHeight="1">
      <c r="A121" s="324"/>
      <c r="B121" s="349"/>
      <c r="C121" s="384"/>
      <c r="D121" s="341"/>
      <c r="E121" s="341"/>
      <c r="F121" s="335"/>
      <c r="G121" s="313" t="s">
        <v>104</v>
      </c>
      <c r="H121" s="245">
        <v>140</v>
      </c>
      <c r="I121" s="245">
        <v>140</v>
      </c>
      <c r="J121" s="263">
        <f>I121/H121</f>
        <v>1</v>
      </c>
      <c r="K121" s="245"/>
    </row>
    <row r="122" spans="1:11" s="12" customFormat="1" ht="31.2">
      <c r="A122" s="324"/>
      <c r="B122" s="349"/>
      <c r="C122" s="384"/>
      <c r="D122" s="341"/>
      <c r="E122" s="341"/>
      <c r="F122" s="335"/>
      <c r="G122" s="313" t="s">
        <v>442</v>
      </c>
      <c r="H122" s="245">
        <v>0</v>
      </c>
      <c r="I122" s="245">
        <v>0</v>
      </c>
      <c r="J122" s="263">
        <v>0</v>
      </c>
      <c r="K122" s="245"/>
    </row>
    <row r="123" spans="1:11" s="12" customFormat="1" ht="15.6">
      <c r="A123" s="324"/>
      <c r="B123" s="349"/>
      <c r="C123" s="338"/>
      <c r="D123" s="341"/>
      <c r="E123" s="341"/>
      <c r="F123" s="335"/>
      <c r="G123" s="314" t="s">
        <v>105</v>
      </c>
      <c r="H123" s="245"/>
      <c r="I123" s="245"/>
      <c r="J123" s="263"/>
      <c r="K123" s="245"/>
    </row>
    <row r="124" spans="1:11" s="12" customFormat="1" ht="42" customHeight="1">
      <c r="A124" s="324"/>
      <c r="B124" s="349"/>
      <c r="C124" s="384"/>
      <c r="D124" s="341"/>
      <c r="E124" s="341"/>
      <c r="F124" s="335"/>
      <c r="G124" s="313" t="s">
        <v>106</v>
      </c>
      <c r="H124" s="245">
        <v>600</v>
      </c>
      <c r="I124" s="245">
        <v>600</v>
      </c>
      <c r="J124" s="263">
        <f>I124/H124</f>
        <v>1</v>
      </c>
      <c r="K124" s="245"/>
    </row>
    <row r="125" spans="1:11" s="12" customFormat="1" ht="31.2">
      <c r="A125" s="324"/>
      <c r="B125" s="349"/>
      <c r="C125" s="384"/>
      <c r="D125" s="341"/>
      <c r="E125" s="341"/>
      <c r="F125" s="335"/>
      <c r="G125" s="313" t="s">
        <v>107</v>
      </c>
      <c r="H125" s="245">
        <v>63.2</v>
      </c>
      <c r="I125" s="245">
        <v>63.2</v>
      </c>
      <c r="J125" s="263">
        <f>I125/H125</f>
        <v>1</v>
      </c>
      <c r="K125" s="245"/>
    </row>
    <row r="126" spans="1:11" s="12" customFormat="1" ht="46.8">
      <c r="A126" s="324"/>
      <c r="B126" s="349"/>
      <c r="C126" s="384"/>
      <c r="D126" s="341"/>
      <c r="E126" s="341"/>
      <c r="F126" s="335"/>
      <c r="G126" s="313" t="s">
        <v>108</v>
      </c>
      <c r="H126" s="245">
        <v>29.9</v>
      </c>
      <c r="I126" s="279">
        <v>29.9</v>
      </c>
      <c r="J126" s="263">
        <f>I126/H126</f>
        <v>1</v>
      </c>
      <c r="K126" s="245"/>
    </row>
    <row r="127" spans="1:11" s="12" customFormat="1" ht="73.2" customHeight="1">
      <c r="A127" s="324"/>
      <c r="B127" s="349"/>
      <c r="C127" s="384"/>
      <c r="D127" s="341"/>
      <c r="E127" s="341"/>
      <c r="F127" s="335"/>
      <c r="G127" s="313" t="s">
        <v>109</v>
      </c>
      <c r="H127" s="245">
        <v>137</v>
      </c>
      <c r="I127" s="245">
        <v>137</v>
      </c>
      <c r="J127" s="263">
        <f>I127/H127</f>
        <v>1</v>
      </c>
      <c r="K127" s="245"/>
    </row>
    <row r="128" spans="1:11" s="12" customFormat="1" ht="15.6">
      <c r="A128" s="324"/>
      <c r="B128" s="349"/>
      <c r="C128" s="384"/>
      <c r="D128" s="341"/>
      <c r="E128" s="341"/>
      <c r="F128" s="335"/>
      <c r="G128" s="314" t="s">
        <v>110</v>
      </c>
      <c r="H128" s="245"/>
      <c r="I128" s="245"/>
      <c r="J128" s="263"/>
      <c r="K128" s="245"/>
    </row>
    <row r="129" spans="1:11" s="12" customFormat="1" ht="54" customHeight="1">
      <c r="A129" s="324"/>
      <c r="B129" s="349"/>
      <c r="C129" s="384"/>
      <c r="D129" s="341"/>
      <c r="E129" s="341"/>
      <c r="F129" s="335"/>
      <c r="G129" s="313" t="s">
        <v>111</v>
      </c>
      <c r="H129" s="245">
        <v>0</v>
      </c>
      <c r="I129" s="245">
        <v>0</v>
      </c>
      <c r="J129" s="263">
        <v>1</v>
      </c>
      <c r="K129" s="245"/>
    </row>
    <row r="130" spans="1:11" s="12" customFormat="1" ht="99.6" customHeight="1">
      <c r="A130" s="325"/>
      <c r="B130" s="350"/>
      <c r="C130" s="401"/>
      <c r="D130" s="342"/>
      <c r="E130" s="342"/>
      <c r="F130" s="336"/>
      <c r="G130" s="313" t="s">
        <v>112</v>
      </c>
      <c r="H130" s="245">
        <v>0</v>
      </c>
      <c r="I130" s="245">
        <v>0</v>
      </c>
      <c r="J130" s="263">
        <v>1</v>
      </c>
      <c r="K130" s="245"/>
    </row>
    <row r="131" spans="1:11" s="12" customFormat="1" ht="21.6" customHeight="1">
      <c r="A131" s="18"/>
      <c r="B131" s="344" t="s">
        <v>21</v>
      </c>
      <c r="C131" s="344"/>
      <c r="D131" s="120">
        <f>SUM(D83:D91)</f>
        <v>39660.22</v>
      </c>
      <c r="E131" s="121">
        <f>SUM(E83:E91)</f>
        <v>38373.21</v>
      </c>
      <c r="F131" s="122">
        <f>E131/D131</f>
        <v>0.96754909579422399</v>
      </c>
      <c r="G131" s="123"/>
      <c r="H131" s="124"/>
      <c r="I131" s="124"/>
      <c r="J131" s="124"/>
      <c r="K131" s="125"/>
    </row>
    <row r="132" spans="1:11" s="12" customFormat="1" ht="33" hidden="1" customHeight="1">
      <c r="A132" s="323">
        <v>5</v>
      </c>
      <c r="B132" s="380" t="s">
        <v>489</v>
      </c>
      <c r="C132" s="345" t="s">
        <v>15</v>
      </c>
      <c r="D132" s="379">
        <v>3924.95</v>
      </c>
      <c r="E132" s="377">
        <v>3758.97</v>
      </c>
      <c r="F132" s="343">
        <f>E132/D132</f>
        <v>0.9577115632046268</v>
      </c>
      <c r="G132" s="385" t="s">
        <v>113</v>
      </c>
      <c r="H132" s="386"/>
      <c r="I132" s="386"/>
      <c r="J132" s="386"/>
      <c r="K132" s="387"/>
    </row>
    <row r="133" spans="1:11" s="12" customFormat="1" ht="19.8" customHeight="1">
      <c r="A133" s="324"/>
      <c r="B133" s="381"/>
      <c r="C133" s="346"/>
      <c r="D133" s="379"/>
      <c r="E133" s="378"/>
      <c r="F133" s="336"/>
      <c r="G133" s="397" t="s">
        <v>114</v>
      </c>
      <c r="H133" s="398">
        <v>11</v>
      </c>
      <c r="I133" s="323">
        <v>11</v>
      </c>
      <c r="J133" s="374">
        <f>I133/H133</f>
        <v>1</v>
      </c>
      <c r="K133" s="323"/>
    </row>
    <row r="134" spans="1:11" s="12" customFormat="1" ht="25.8" customHeight="1">
      <c r="A134" s="199"/>
      <c r="B134" s="381"/>
      <c r="C134" s="280" t="s">
        <v>63</v>
      </c>
      <c r="D134" s="317">
        <v>5990.4949999999999</v>
      </c>
      <c r="E134" s="318">
        <v>5798.4520000000002</v>
      </c>
      <c r="F134" s="22">
        <f>E134/D134</f>
        <v>0.96794204819468177</v>
      </c>
      <c r="G134" s="397"/>
      <c r="H134" s="399"/>
      <c r="I134" s="384"/>
      <c r="J134" s="384"/>
      <c r="K134" s="384"/>
    </row>
    <row r="135" spans="1:11" s="12" customFormat="1" ht="28.2" customHeight="1">
      <c r="A135" s="200"/>
      <c r="B135" s="382"/>
      <c r="C135" s="280" t="s">
        <v>27</v>
      </c>
      <c r="D135" s="319" t="s">
        <v>553</v>
      </c>
      <c r="E135" s="320">
        <v>979.26</v>
      </c>
      <c r="F135" s="22">
        <f>E135/D135</f>
        <v>0.95771149144254275</v>
      </c>
      <c r="G135" s="397"/>
      <c r="H135" s="400"/>
      <c r="I135" s="401"/>
      <c r="J135" s="401"/>
      <c r="K135" s="401"/>
    </row>
    <row r="136" spans="1:11" s="12" customFormat="1" ht="26.4" customHeight="1">
      <c r="A136" s="18"/>
      <c r="B136" s="344" t="s">
        <v>21</v>
      </c>
      <c r="C136" s="344"/>
      <c r="D136" s="120">
        <f>SUM(D132+D134+D135)</f>
        <v>10937.945</v>
      </c>
      <c r="E136" s="239">
        <f>E135+E134+E132</f>
        <v>10536.682000000001</v>
      </c>
      <c r="F136" s="122">
        <f>E136/D136</f>
        <v>0.96331458971497852</v>
      </c>
      <c r="G136" s="123"/>
      <c r="H136" s="124"/>
      <c r="I136" s="124"/>
      <c r="J136" s="124"/>
      <c r="K136" s="125"/>
    </row>
    <row r="137" spans="1:11" s="12" customFormat="1" ht="27" customHeight="1">
      <c r="A137" s="323">
        <v>6</v>
      </c>
      <c r="B137" s="383" t="s">
        <v>434</v>
      </c>
      <c r="C137" s="345" t="s">
        <v>15</v>
      </c>
      <c r="D137" s="379">
        <v>15501.56</v>
      </c>
      <c r="E137" s="377">
        <v>9132.64</v>
      </c>
      <c r="F137" s="343">
        <f>E137/D137</f>
        <v>0.58914328622409617</v>
      </c>
      <c r="G137" s="394" t="s">
        <v>115</v>
      </c>
      <c r="H137" s="395"/>
      <c r="I137" s="395"/>
      <c r="J137" s="395"/>
      <c r="K137" s="396"/>
    </row>
    <row r="138" spans="1:11" s="12" customFormat="1" ht="52.2" customHeight="1">
      <c r="A138" s="324"/>
      <c r="B138" s="349"/>
      <c r="C138" s="423"/>
      <c r="D138" s="379"/>
      <c r="E138" s="424"/>
      <c r="F138" s="335"/>
      <c r="G138" s="316" t="s">
        <v>116</v>
      </c>
      <c r="H138" s="276">
        <v>12384</v>
      </c>
      <c r="I138" s="276">
        <v>16741</v>
      </c>
      <c r="J138" s="263">
        <f>I138/H138</f>
        <v>1.3518249354005167</v>
      </c>
      <c r="K138" s="252"/>
    </row>
    <row r="139" spans="1:11" s="12" customFormat="1" ht="32.4" customHeight="1">
      <c r="A139" s="324"/>
      <c r="B139" s="349"/>
      <c r="C139" s="423"/>
      <c r="D139" s="379"/>
      <c r="E139" s="424"/>
      <c r="F139" s="335"/>
      <c r="G139" s="316" t="s">
        <v>458</v>
      </c>
      <c r="H139" s="276"/>
      <c r="I139" s="276"/>
      <c r="J139" s="263"/>
      <c r="K139" s="291"/>
    </row>
    <row r="140" spans="1:11" s="12" customFormat="1" ht="32.4" customHeight="1">
      <c r="A140" s="324"/>
      <c r="B140" s="349"/>
      <c r="C140" s="423"/>
      <c r="D140" s="379"/>
      <c r="E140" s="424"/>
      <c r="F140" s="335"/>
      <c r="G140" s="316" t="s">
        <v>459</v>
      </c>
      <c r="H140" s="276">
        <v>0</v>
      </c>
      <c r="I140" s="276">
        <v>0</v>
      </c>
      <c r="J140" s="263">
        <v>0</v>
      </c>
      <c r="K140" s="291"/>
    </row>
    <row r="141" spans="1:11" s="12" customFormat="1" ht="53.4" customHeight="1">
      <c r="A141" s="324"/>
      <c r="B141" s="349"/>
      <c r="C141" s="423"/>
      <c r="D141" s="379"/>
      <c r="E141" s="424"/>
      <c r="F141" s="335"/>
      <c r="G141" s="316" t="s">
        <v>460</v>
      </c>
      <c r="H141" s="276">
        <v>1</v>
      </c>
      <c r="I141" s="276">
        <v>1</v>
      </c>
      <c r="J141" s="263">
        <f>I141/H141</f>
        <v>1</v>
      </c>
      <c r="K141" s="291"/>
    </row>
    <row r="142" spans="1:11" s="12" customFormat="1" ht="24" customHeight="1">
      <c r="A142" s="324"/>
      <c r="B142" s="349"/>
      <c r="C142" s="346"/>
      <c r="D142" s="379"/>
      <c r="E142" s="378"/>
      <c r="F142" s="336"/>
      <c r="G142" s="391" t="s">
        <v>117</v>
      </c>
      <c r="H142" s="392"/>
      <c r="I142" s="392"/>
      <c r="J142" s="392"/>
      <c r="K142" s="393"/>
    </row>
    <row r="143" spans="1:11" s="12" customFormat="1" ht="36.6" customHeight="1">
      <c r="A143" s="325"/>
      <c r="B143" s="350"/>
      <c r="C143" s="280" t="s">
        <v>63</v>
      </c>
      <c r="D143" s="302">
        <v>309.05</v>
      </c>
      <c r="E143" s="181">
        <v>309.05</v>
      </c>
      <c r="F143" s="22">
        <f>E143/D143</f>
        <v>1</v>
      </c>
      <c r="G143" s="316" t="s">
        <v>118</v>
      </c>
      <c r="H143" s="276"/>
      <c r="I143" s="279"/>
      <c r="J143" s="263"/>
      <c r="K143" s="252"/>
    </row>
    <row r="144" spans="1:11" s="12" customFormat="1" ht="15.6">
      <c r="A144" s="18"/>
      <c r="B144" s="344" t="s">
        <v>21</v>
      </c>
      <c r="C144" s="344"/>
      <c r="D144" s="120">
        <f>SUM(D137:D143)</f>
        <v>15810.609999999999</v>
      </c>
      <c r="E144" s="121">
        <f>SUM(E137:E143)</f>
        <v>9441.6899999999987</v>
      </c>
      <c r="F144" s="122">
        <f>E144/D144</f>
        <v>0.59717430257276594</v>
      </c>
      <c r="G144" s="123"/>
      <c r="H144" s="124"/>
      <c r="I144" s="124"/>
      <c r="J144" s="124"/>
      <c r="K144" s="125"/>
    </row>
    <row r="145" spans="1:12" s="12" customFormat="1" ht="31.2">
      <c r="A145" s="323">
        <v>7</v>
      </c>
      <c r="B145" s="383" t="s">
        <v>490</v>
      </c>
      <c r="C145" s="280" t="s">
        <v>15</v>
      </c>
      <c r="D145" s="302">
        <v>8227.08</v>
      </c>
      <c r="E145" s="181">
        <v>5856.32</v>
      </c>
      <c r="F145" s="22">
        <f>E145/D145</f>
        <v>0.71183457557237806</v>
      </c>
      <c r="G145" s="316" t="s">
        <v>119</v>
      </c>
      <c r="H145" s="252">
        <v>16</v>
      </c>
      <c r="I145" s="252">
        <v>16</v>
      </c>
      <c r="J145" s="263">
        <f t="shared" ref="J145:J151" si="5">I145/H145</f>
        <v>1</v>
      </c>
      <c r="K145" s="252"/>
    </row>
    <row r="146" spans="1:12" s="12" customFormat="1" ht="46.8">
      <c r="A146" s="324"/>
      <c r="B146" s="349"/>
      <c r="C146" s="280" t="s">
        <v>63</v>
      </c>
      <c r="D146" s="302">
        <v>51885.91</v>
      </c>
      <c r="E146" s="181">
        <v>38294.06</v>
      </c>
      <c r="F146" s="22">
        <f>E146/D146</f>
        <v>0.73804352665299688</v>
      </c>
      <c r="G146" s="316" t="s">
        <v>120</v>
      </c>
      <c r="H146" s="252">
        <v>1</v>
      </c>
      <c r="I146" s="252">
        <v>1</v>
      </c>
      <c r="J146" s="263">
        <f t="shared" si="5"/>
        <v>1</v>
      </c>
      <c r="K146" s="252"/>
    </row>
    <row r="147" spans="1:12" s="12" customFormat="1" ht="85.8" customHeight="1">
      <c r="A147" s="325"/>
      <c r="B147" s="350"/>
      <c r="C147" s="23"/>
      <c r="D147" s="279"/>
      <c r="E147" s="425"/>
      <c r="F147" s="263"/>
      <c r="G147" s="316" t="s">
        <v>523</v>
      </c>
      <c r="H147" s="252">
        <v>1</v>
      </c>
      <c r="I147" s="252">
        <v>1</v>
      </c>
      <c r="J147" s="263">
        <f t="shared" si="5"/>
        <v>1</v>
      </c>
      <c r="K147" s="252"/>
    </row>
    <row r="148" spans="1:12" s="12" customFormat="1" ht="85.8" customHeight="1">
      <c r="A148" s="207"/>
      <c r="B148" s="278"/>
      <c r="C148" s="23"/>
      <c r="D148" s="279"/>
      <c r="E148" s="426"/>
      <c r="F148" s="427"/>
      <c r="G148" s="428" t="s">
        <v>536</v>
      </c>
      <c r="H148" s="429">
        <v>1</v>
      </c>
      <c r="I148" s="429">
        <v>0</v>
      </c>
      <c r="J148" s="430">
        <f t="shared" si="5"/>
        <v>0</v>
      </c>
      <c r="K148" s="284" t="s">
        <v>586</v>
      </c>
      <c r="L148" s="232"/>
    </row>
    <row r="149" spans="1:12" s="12" customFormat="1" ht="85.8" customHeight="1">
      <c r="A149" s="207"/>
      <c r="B149" s="278"/>
      <c r="C149" s="23"/>
      <c r="D149" s="279"/>
      <c r="E149" s="431"/>
      <c r="F149" s="432"/>
      <c r="G149" s="433" t="s">
        <v>535</v>
      </c>
      <c r="H149" s="429">
        <v>1</v>
      </c>
      <c r="I149" s="429">
        <v>1</v>
      </c>
      <c r="J149" s="253">
        <f t="shared" si="5"/>
        <v>1</v>
      </c>
      <c r="K149" s="284"/>
      <c r="L149" s="233"/>
    </row>
    <row r="150" spans="1:12" s="12" customFormat="1" ht="85.8" customHeight="1">
      <c r="A150" s="243"/>
      <c r="B150" s="278"/>
      <c r="C150" s="23"/>
      <c r="D150" s="279"/>
      <c r="E150" s="431"/>
      <c r="F150" s="432"/>
      <c r="G150" s="433" t="s">
        <v>587</v>
      </c>
      <c r="H150" s="429">
        <v>30</v>
      </c>
      <c r="I150" s="429">
        <v>30</v>
      </c>
      <c r="J150" s="253">
        <f t="shared" si="5"/>
        <v>1</v>
      </c>
      <c r="K150" s="284"/>
      <c r="L150" s="233"/>
    </row>
    <row r="151" spans="1:12" s="12" customFormat="1" ht="85.8" customHeight="1">
      <c r="A151" s="243"/>
      <c r="B151" s="278"/>
      <c r="C151" s="23"/>
      <c r="D151" s="279"/>
      <c r="E151" s="431"/>
      <c r="F151" s="432"/>
      <c r="G151" s="433" t="s">
        <v>588</v>
      </c>
      <c r="H151" s="429">
        <v>71</v>
      </c>
      <c r="I151" s="429">
        <v>71</v>
      </c>
      <c r="J151" s="253">
        <f t="shared" si="5"/>
        <v>1</v>
      </c>
      <c r="K151" s="284"/>
      <c r="L151" s="233"/>
    </row>
    <row r="152" spans="1:12" s="12" customFormat="1" ht="15.6">
      <c r="A152" s="18"/>
      <c r="B152" s="344" t="s">
        <v>21</v>
      </c>
      <c r="C152" s="344"/>
      <c r="D152" s="120">
        <f>SUM(D145:D147)</f>
        <v>60112.990000000005</v>
      </c>
      <c r="E152" s="234">
        <f>E145+E146</f>
        <v>44150.38</v>
      </c>
      <c r="F152" s="235">
        <f>E152/D152</f>
        <v>0.73445656254995795</v>
      </c>
      <c r="G152" s="154"/>
      <c r="H152" s="154"/>
      <c r="I152" s="235"/>
      <c r="J152" s="236"/>
      <c r="K152" s="158"/>
      <c r="L152" s="208"/>
    </row>
    <row r="153" spans="1:12" s="12" customFormat="1" ht="40.799999999999997" customHeight="1">
      <c r="A153" s="323">
        <v>8</v>
      </c>
      <c r="B153" s="383" t="s">
        <v>491</v>
      </c>
      <c r="C153" s="345" t="s">
        <v>15</v>
      </c>
      <c r="D153" s="379">
        <v>118183.9</v>
      </c>
      <c r="E153" s="434">
        <v>110792.65</v>
      </c>
      <c r="F153" s="343">
        <f>E153/D153</f>
        <v>0.93745975551661431</v>
      </c>
      <c r="G153" s="394" t="s">
        <v>537</v>
      </c>
      <c r="H153" s="395"/>
      <c r="I153" s="395"/>
      <c r="J153" s="395"/>
      <c r="K153" s="396"/>
      <c r="L153" s="237"/>
    </row>
    <row r="154" spans="1:12" s="12" customFormat="1" ht="68.400000000000006" customHeight="1">
      <c r="A154" s="324"/>
      <c r="B154" s="349"/>
      <c r="C154" s="346"/>
      <c r="D154" s="379"/>
      <c r="E154" s="435"/>
      <c r="F154" s="336"/>
      <c r="G154" s="316" t="s">
        <v>538</v>
      </c>
      <c r="H154" s="436">
        <v>0</v>
      </c>
      <c r="I154" s="436">
        <v>0</v>
      </c>
      <c r="J154" s="22">
        <v>0</v>
      </c>
      <c r="K154" s="252"/>
      <c r="L154" s="208"/>
    </row>
    <row r="155" spans="1:12" s="12" customFormat="1" ht="36" customHeight="1">
      <c r="A155" s="324"/>
      <c r="B155" s="349"/>
      <c r="C155" s="345" t="s">
        <v>63</v>
      </c>
      <c r="D155" s="379">
        <v>70281.22</v>
      </c>
      <c r="E155" s="434">
        <v>36372.129999999997</v>
      </c>
      <c r="F155" s="343">
        <f>E155/D155</f>
        <v>0.51752274647480501</v>
      </c>
      <c r="G155" s="391" t="s">
        <v>539</v>
      </c>
      <c r="H155" s="392"/>
      <c r="I155" s="392"/>
      <c r="J155" s="392"/>
      <c r="K155" s="393"/>
      <c r="L155" s="208"/>
    </row>
    <row r="156" spans="1:12" s="12" customFormat="1" ht="79.8" customHeight="1">
      <c r="A156" s="324"/>
      <c r="B156" s="349"/>
      <c r="C156" s="346"/>
      <c r="D156" s="379"/>
      <c r="E156" s="435"/>
      <c r="F156" s="335"/>
      <c r="G156" s="316" t="s">
        <v>540</v>
      </c>
      <c r="H156" s="436">
        <v>1</v>
      </c>
      <c r="I156" s="437">
        <v>0</v>
      </c>
      <c r="J156" s="22">
        <f>I156/H156</f>
        <v>0</v>
      </c>
      <c r="K156" s="426"/>
      <c r="L156" s="238"/>
    </row>
    <row r="157" spans="1:12" s="12" customFormat="1" ht="72.599999999999994" customHeight="1">
      <c r="A157" s="324"/>
      <c r="B157" s="349"/>
      <c r="C157" s="280" t="s">
        <v>121</v>
      </c>
      <c r="D157" s="302">
        <f>'[1]Касса на 01.04.'!E13</f>
        <v>0</v>
      </c>
      <c r="E157" s="438">
        <v>0</v>
      </c>
      <c r="F157" s="22">
        <v>0</v>
      </c>
      <c r="G157" s="316" t="s">
        <v>541</v>
      </c>
      <c r="H157" s="437">
        <v>0</v>
      </c>
      <c r="I157" s="436">
        <v>0</v>
      </c>
      <c r="J157" s="22">
        <v>0</v>
      </c>
      <c r="K157" s="252"/>
      <c r="L157" s="208"/>
    </row>
    <row r="158" spans="1:12" s="12" customFormat="1" ht="85.8" customHeight="1">
      <c r="A158" s="324"/>
      <c r="B158" s="349"/>
      <c r="C158" s="439"/>
      <c r="D158" s="440"/>
      <c r="E158" s="380"/>
      <c r="F158" s="337"/>
      <c r="G158" s="316" t="s">
        <v>542</v>
      </c>
      <c r="H158" s="437">
        <v>0</v>
      </c>
      <c r="I158" s="437">
        <v>0</v>
      </c>
      <c r="J158" s="22">
        <v>0</v>
      </c>
      <c r="K158" s="252"/>
      <c r="L158" s="208"/>
    </row>
    <row r="159" spans="1:12" s="12" customFormat="1" ht="75.599999999999994" customHeight="1">
      <c r="A159" s="324"/>
      <c r="B159" s="349"/>
      <c r="C159" s="441"/>
      <c r="D159" s="442"/>
      <c r="E159" s="381"/>
      <c r="F159" s="338"/>
      <c r="G159" s="316" t="s">
        <v>543</v>
      </c>
      <c r="H159" s="436">
        <v>0</v>
      </c>
      <c r="I159" s="436">
        <v>0</v>
      </c>
      <c r="J159" s="22">
        <v>0</v>
      </c>
      <c r="K159" s="426"/>
      <c r="L159" s="238"/>
    </row>
    <row r="160" spans="1:12" s="12" customFormat="1" ht="38.4" customHeight="1">
      <c r="A160" s="324"/>
      <c r="B160" s="349"/>
      <c r="C160" s="441"/>
      <c r="D160" s="442"/>
      <c r="E160" s="381"/>
      <c r="F160" s="338"/>
      <c r="G160" s="391" t="s">
        <v>544</v>
      </c>
      <c r="H160" s="392"/>
      <c r="I160" s="392"/>
      <c r="J160" s="392"/>
      <c r="K160" s="393"/>
      <c r="L160" s="208"/>
    </row>
    <row r="161" spans="1:12" s="12" customFormat="1" ht="72.599999999999994" customHeight="1">
      <c r="A161" s="324"/>
      <c r="B161" s="349"/>
      <c r="C161" s="441"/>
      <c r="D161" s="442"/>
      <c r="E161" s="381"/>
      <c r="F161" s="338"/>
      <c r="G161" s="316" t="s">
        <v>545</v>
      </c>
      <c r="H161" s="436">
        <v>2</v>
      </c>
      <c r="I161" s="436">
        <v>2</v>
      </c>
      <c r="J161" s="22">
        <f>I161/H161</f>
        <v>1</v>
      </c>
      <c r="K161" s="284"/>
      <c r="L161" s="208"/>
    </row>
    <row r="162" spans="1:12" s="12" customFormat="1" ht="68.400000000000006" customHeight="1">
      <c r="A162" s="324"/>
      <c r="B162" s="349"/>
      <c r="C162" s="441"/>
      <c r="D162" s="442"/>
      <c r="E162" s="381"/>
      <c r="F162" s="338"/>
      <c r="G162" s="316" t="s">
        <v>546</v>
      </c>
      <c r="H162" s="437">
        <v>11</v>
      </c>
      <c r="I162" s="437">
        <v>11</v>
      </c>
      <c r="J162" s="22">
        <f>I162/H162</f>
        <v>1</v>
      </c>
      <c r="K162" s="252"/>
      <c r="L162" s="208"/>
    </row>
    <row r="163" spans="1:12" s="12" customFormat="1" ht="51.6" customHeight="1">
      <c r="A163" s="201"/>
      <c r="B163" s="349"/>
      <c r="C163" s="441"/>
      <c r="D163" s="442"/>
      <c r="E163" s="381"/>
      <c r="F163" s="338"/>
      <c r="G163" s="316" t="s">
        <v>547</v>
      </c>
      <c r="H163" s="437">
        <v>0</v>
      </c>
      <c r="I163" s="436">
        <v>0</v>
      </c>
      <c r="J163" s="253">
        <v>0</v>
      </c>
      <c r="K163" s="443"/>
      <c r="L163" s="208"/>
    </row>
    <row r="164" spans="1:12" s="12" customFormat="1" ht="56.4" customHeight="1">
      <c r="A164" s="201"/>
      <c r="B164" s="349"/>
      <c r="C164" s="441"/>
      <c r="D164" s="442"/>
      <c r="E164" s="381"/>
      <c r="F164" s="338"/>
      <c r="G164" s="316" t="s">
        <v>548</v>
      </c>
      <c r="H164" s="436">
        <v>1</v>
      </c>
      <c r="I164" s="437">
        <v>1</v>
      </c>
      <c r="J164" s="444">
        <f>I164/H164</f>
        <v>1</v>
      </c>
      <c r="K164" s="284"/>
      <c r="L164" s="238"/>
    </row>
    <row r="165" spans="1:12" s="12" customFormat="1" ht="34.799999999999997" customHeight="1">
      <c r="A165" s="201"/>
      <c r="B165" s="349"/>
      <c r="C165" s="441"/>
      <c r="D165" s="442"/>
      <c r="E165" s="381"/>
      <c r="F165" s="338"/>
      <c r="G165" s="290" t="s">
        <v>549</v>
      </c>
      <c r="H165" s="437">
        <v>5</v>
      </c>
      <c r="I165" s="436">
        <v>5</v>
      </c>
      <c r="J165" s="22">
        <f>I165/H165</f>
        <v>1</v>
      </c>
      <c r="K165" s="252"/>
      <c r="L165" s="208"/>
    </row>
    <row r="166" spans="1:12" s="12" customFormat="1" ht="24.6" customHeight="1">
      <c r="A166" s="201"/>
      <c r="B166" s="349"/>
      <c r="C166" s="441"/>
      <c r="D166" s="442"/>
      <c r="E166" s="381"/>
      <c r="F166" s="338"/>
      <c r="G166" s="391" t="s">
        <v>550</v>
      </c>
      <c r="H166" s="445"/>
      <c r="I166" s="445"/>
      <c r="J166" s="445"/>
      <c r="K166" s="446"/>
      <c r="L166" s="208"/>
    </row>
    <row r="167" spans="1:12" s="12" customFormat="1" ht="51" customHeight="1">
      <c r="A167" s="201"/>
      <c r="B167" s="350"/>
      <c r="C167" s="447"/>
      <c r="D167" s="448"/>
      <c r="E167" s="382"/>
      <c r="F167" s="339"/>
      <c r="G167" s="316" t="s">
        <v>551</v>
      </c>
      <c r="H167" s="449">
        <v>0</v>
      </c>
      <c r="I167" s="449">
        <v>0</v>
      </c>
      <c r="J167" s="253">
        <v>0</v>
      </c>
      <c r="K167" s="252"/>
      <c r="L167" s="208"/>
    </row>
    <row r="168" spans="1:12" s="12" customFormat="1" ht="15.6">
      <c r="A168" s="99"/>
      <c r="B168" s="321" t="s">
        <v>21</v>
      </c>
      <c r="C168" s="322"/>
      <c r="D168" s="120">
        <f>SUM(D153:D156)</f>
        <v>188465.12</v>
      </c>
      <c r="E168" s="121">
        <f>SUM(E153:E156)</f>
        <v>147164.78</v>
      </c>
      <c r="F168" s="122">
        <f>E168/D168</f>
        <v>0.7808595033393978</v>
      </c>
      <c r="G168" s="123"/>
      <c r="H168" s="124"/>
      <c r="I168" s="124"/>
      <c r="J168" s="124"/>
      <c r="K168" s="125"/>
    </row>
    <row r="169" spans="1:12" s="12" customFormat="1" ht="15.6" customHeight="1">
      <c r="A169" s="323">
        <v>9</v>
      </c>
      <c r="B169" s="380" t="s">
        <v>492</v>
      </c>
      <c r="C169" s="337" t="s">
        <v>15</v>
      </c>
      <c r="D169" s="340">
        <v>34379.67</v>
      </c>
      <c r="E169" s="340">
        <v>34379.67</v>
      </c>
      <c r="F169" s="343">
        <f>E169/D169</f>
        <v>1</v>
      </c>
      <c r="G169" s="385" t="s">
        <v>123</v>
      </c>
      <c r="H169" s="386"/>
      <c r="I169" s="386"/>
      <c r="J169" s="386"/>
      <c r="K169" s="387"/>
    </row>
    <row r="170" spans="1:12" s="12" customFormat="1" ht="58.2" customHeight="1">
      <c r="A170" s="324"/>
      <c r="B170" s="381"/>
      <c r="C170" s="338"/>
      <c r="D170" s="341"/>
      <c r="E170" s="341"/>
      <c r="F170" s="335"/>
      <c r="G170" s="316" t="s">
        <v>124</v>
      </c>
      <c r="H170" s="298">
        <v>115</v>
      </c>
      <c r="I170" s="252">
        <v>108</v>
      </c>
      <c r="J170" s="263">
        <f t="shared" ref="J170:J175" si="6">I170/H170</f>
        <v>0.93913043478260871</v>
      </c>
      <c r="K170" s="284"/>
    </row>
    <row r="171" spans="1:12" s="12" customFormat="1" ht="55.8" customHeight="1">
      <c r="A171" s="324"/>
      <c r="B171" s="381"/>
      <c r="C171" s="338"/>
      <c r="D171" s="341"/>
      <c r="E171" s="341"/>
      <c r="F171" s="335"/>
      <c r="G171" s="316" t="s">
        <v>125</v>
      </c>
      <c r="H171" s="279">
        <v>56</v>
      </c>
      <c r="I171" s="252">
        <v>57</v>
      </c>
      <c r="J171" s="263">
        <f t="shared" si="6"/>
        <v>1.0178571428571428</v>
      </c>
      <c r="K171" s="252"/>
    </row>
    <row r="172" spans="1:12" s="12" customFormat="1" ht="60.6" customHeight="1">
      <c r="A172" s="324"/>
      <c r="B172" s="381"/>
      <c r="C172" s="338"/>
      <c r="D172" s="341"/>
      <c r="E172" s="341"/>
      <c r="F172" s="335"/>
      <c r="G172" s="316" t="s">
        <v>126</v>
      </c>
      <c r="H172" s="276">
        <v>120000</v>
      </c>
      <c r="I172" s="276">
        <v>106197</v>
      </c>
      <c r="J172" s="263">
        <f t="shared" si="6"/>
        <v>0.88497499999999996</v>
      </c>
      <c r="K172" s="284" t="s">
        <v>593</v>
      </c>
    </row>
    <row r="173" spans="1:12" s="12" customFormat="1" ht="54.6" customHeight="1">
      <c r="A173" s="324"/>
      <c r="B173" s="381"/>
      <c r="C173" s="338"/>
      <c r="D173" s="341"/>
      <c r="E173" s="341"/>
      <c r="F173" s="335"/>
      <c r="G173" s="316" t="s">
        <v>453</v>
      </c>
      <c r="H173" s="276">
        <v>1</v>
      </c>
      <c r="I173" s="276">
        <v>1</v>
      </c>
      <c r="J173" s="263">
        <f t="shared" si="6"/>
        <v>1</v>
      </c>
      <c r="K173" s="252"/>
    </row>
    <row r="174" spans="1:12" s="12" customFormat="1" ht="62.4">
      <c r="A174" s="324"/>
      <c r="B174" s="381"/>
      <c r="C174" s="338"/>
      <c r="D174" s="341"/>
      <c r="E174" s="341"/>
      <c r="F174" s="335"/>
      <c r="G174" s="316" t="s">
        <v>127</v>
      </c>
      <c r="H174" s="296">
        <v>41</v>
      </c>
      <c r="I174" s="296">
        <v>42</v>
      </c>
      <c r="J174" s="263">
        <f t="shared" si="6"/>
        <v>1.024390243902439</v>
      </c>
      <c r="K174" s="252"/>
    </row>
    <row r="175" spans="1:12" s="12" customFormat="1" ht="72" customHeight="1">
      <c r="A175" s="324"/>
      <c r="B175" s="381"/>
      <c r="C175" s="338"/>
      <c r="D175" s="341"/>
      <c r="E175" s="341"/>
      <c r="F175" s="335"/>
      <c r="G175" s="290" t="s">
        <v>475</v>
      </c>
      <c r="H175" s="296">
        <v>23.9</v>
      </c>
      <c r="I175" s="450">
        <v>23.9</v>
      </c>
      <c r="J175" s="263">
        <f t="shared" si="6"/>
        <v>1</v>
      </c>
      <c r="K175" s="291"/>
    </row>
    <row r="176" spans="1:12" s="12" customFormat="1" ht="15.6">
      <c r="A176" s="324"/>
      <c r="B176" s="381"/>
      <c r="C176" s="339"/>
      <c r="D176" s="342"/>
      <c r="E176" s="342"/>
      <c r="F176" s="336"/>
      <c r="G176" s="451" t="s">
        <v>128</v>
      </c>
      <c r="H176" s="452"/>
      <c r="I176" s="452"/>
      <c r="J176" s="452"/>
      <c r="K176" s="453"/>
    </row>
    <row r="177" spans="1:11" s="12" customFormat="1" ht="109.2">
      <c r="A177" s="324"/>
      <c r="B177" s="381"/>
      <c r="C177" s="337" t="s">
        <v>63</v>
      </c>
      <c r="D177" s="341">
        <v>1300</v>
      </c>
      <c r="E177" s="340">
        <v>1300</v>
      </c>
      <c r="F177" s="343">
        <f>E177/D177</f>
        <v>1</v>
      </c>
      <c r="G177" s="316" t="s">
        <v>129</v>
      </c>
      <c r="H177" s="298">
        <v>115</v>
      </c>
      <c r="I177" s="276">
        <v>108</v>
      </c>
      <c r="J177" s="263">
        <f>I177/H177</f>
        <v>0.93913043478260871</v>
      </c>
      <c r="K177" s="284"/>
    </row>
    <row r="178" spans="1:11" s="12" customFormat="1" ht="100.8" customHeight="1">
      <c r="A178" s="325"/>
      <c r="B178" s="382"/>
      <c r="C178" s="339"/>
      <c r="D178" s="342"/>
      <c r="E178" s="342"/>
      <c r="F178" s="336"/>
      <c r="G178" s="255" t="s">
        <v>130</v>
      </c>
      <c r="H178" s="454">
        <v>14.5</v>
      </c>
      <c r="I178" s="249">
        <v>14.5</v>
      </c>
      <c r="J178" s="257">
        <f>I178/H178</f>
        <v>1</v>
      </c>
      <c r="K178" s="252"/>
    </row>
    <row r="179" spans="1:11" s="12" customFormat="1" ht="22.8" customHeight="1">
      <c r="A179" s="18"/>
      <c r="B179" s="328" t="s">
        <v>21</v>
      </c>
      <c r="C179" s="329"/>
      <c r="D179" s="129">
        <f>D169+D177</f>
        <v>35679.67</v>
      </c>
      <c r="E179" s="129">
        <f>E169+E177</f>
        <v>35679.67</v>
      </c>
      <c r="F179" s="130">
        <f>E179/D179</f>
        <v>1</v>
      </c>
      <c r="G179" s="123"/>
      <c r="H179" s="124"/>
      <c r="I179" s="124"/>
      <c r="J179" s="124"/>
      <c r="K179" s="125"/>
    </row>
    <row r="180" spans="1:11" s="12" customFormat="1" ht="34.200000000000003" customHeight="1">
      <c r="A180" s="196">
        <v>10</v>
      </c>
      <c r="B180" s="383" t="s">
        <v>589</v>
      </c>
      <c r="C180" s="337" t="s">
        <v>15</v>
      </c>
      <c r="D180" s="340">
        <v>159461.67000000001</v>
      </c>
      <c r="E180" s="340">
        <v>155619.23000000001</v>
      </c>
      <c r="F180" s="343">
        <f>E180/D180</f>
        <v>0.97590367641327225</v>
      </c>
      <c r="G180" s="394" t="s">
        <v>132</v>
      </c>
      <c r="H180" s="395"/>
      <c r="I180" s="395"/>
      <c r="J180" s="395"/>
      <c r="K180" s="396"/>
    </row>
    <row r="181" spans="1:11" s="12" customFormat="1" ht="226.2" customHeight="1">
      <c r="A181" s="197"/>
      <c r="B181" s="349"/>
      <c r="C181" s="338"/>
      <c r="D181" s="341"/>
      <c r="E181" s="341"/>
      <c r="F181" s="335"/>
      <c r="G181" s="316" t="s">
        <v>133</v>
      </c>
      <c r="H181" s="252">
        <v>1</v>
      </c>
      <c r="I181" s="252">
        <v>0</v>
      </c>
      <c r="J181" s="263">
        <v>0</v>
      </c>
      <c r="K181" s="455" t="s">
        <v>594</v>
      </c>
    </row>
    <row r="182" spans="1:11" s="12" customFormat="1" ht="33" customHeight="1">
      <c r="A182" s="197"/>
      <c r="B182" s="349"/>
      <c r="C182" s="338"/>
      <c r="D182" s="341"/>
      <c r="E182" s="341"/>
      <c r="F182" s="335"/>
      <c r="G182" s="391" t="s">
        <v>134</v>
      </c>
      <c r="H182" s="392"/>
      <c r="I182" s="392"/>
      <c r="J182" s="392"/>
      <c r="K182" s="393"/>
    </row>
    <row r="183" spans="1:11" s="12" customFormat="1" ht="208.2" customHeight="1">
      <c r="A183" s="197"/>
      <c r="B183" s="349"/>
      <c r="C183" s="338"/>
      <c r="D183" s="341"/>
      <c r="E183" s="341"/>
      <c r="F183" s="335"/>
      <c r="G183" s="316" t="s">
        <v>401</v>
      </c>
      <c r="H183" s="284">
        <v>0.2</v>
      </c>
      <c r="I183" s="284">
        <v>1.1599999999999999</v>
      </c>
      <c r="J183" s="456">
        <f>I183/H183</f>
        <v>5.7999999999999989</v>
      </c>
      <c r="K183" s="457"/>
    </row>
    <row r="184" spans="1:11" s="12" customFormat="1" ht="39.6" customHeight="1">
      <c r="A184" s="197"/>
      <c r="B184" s="349"/>
      <c r="C184" s="338"/>
      <c r="D184" s="341"/>
      <c r="E184" s="341"/>
      <c r="F184" s="335"/>
      <c r="G184" s="316" t="s">
        <v>135</v>
      </c>
      <c r="H184" s="252">
        <v>2443</v>
      </c>
      <c r="I184" s="252">
        <v>2593</v>
      </c>
      <c r="J184" s="263">
        <f>I184/H184</f>
        <v>1.0613999181334426</v>
      </c>
      <c r="K184" s="252"/>
    </row>
    <row r="185" spans="1:11" s="12" customFormat="1" ht="42.6" customHeight="1">
      <c r="A185" s="197"/>
      <c r="B185" s="349"/>
      <c r="C185" s="338"/>
      <c r="D185" s="341"/>
      <c r="E185" s="341"/>
      <c r="F185" s="335"/>
      <c r="G185" s="391" t="s">
        <v>136</v>
      </c>
      <c r="H185" s="392"/>
      <c r="I185" s="392"/>
      <c r="J185" s="392"/>
      <c r="K185" s="393"/>
    </row>
    <row r="186" spans="1:11" s="12" customFormat="1" ht="37.200000000000003" customHeight="1">
      <c r="A186" s="197"/>
      <c r="B186" s="349"/>
      <c r="C186" s="338"/>
      <c r="D186" s="341"/>
      <c r="E186" s="341"/>
      <c r="F186" s="335"/>
      <c r="G186" s="316" t="s">
        <v>137</v>
      </c>
      <c r="H186" s="276">
        <v>1000</v>
      </c>
      <c r="I186" s="458">
        <v>1247</v>
      </c>
      <c r="J186" s="263">
        <f>I186/H186</f>
        <v>1.2470000000000001</v>
      </c>
      <c r="K186" s="252"/>
    </row>
    <row r="187" spans="1:11" s="12" customFormat="1" ht="15.6">
      <c r="A187" s="197"/>
      <c r="B187" s="349"/>
      <c r="C187" s="339"/>
      <c r="D187" s="342"/>
      <c r="E187" s="342"/>
      <c r="F187" s="336"/>
      <c r="G187" s="391" t="s">
        <v>138</v>
      </c>
      <c r="H187" s="392"/>
      <c r="I187" s="392"/>
      <c r="J187" s="392"/>
      <c r="K187" s="393"/>
    </row>
    <row r="188" spans="1:11" s="12" customFormat="1" ht="39.6" customHeight="1">
      <c r="A188" s="197"/>
      <c r="B188" s="349"/>
      <c r="C188" s="280" t="s">
        <v>63</v>
      </c>
      <c r="D188" s="302">
        <v>89368.44</v>
      </c>
      <c r="E188" s="181">
        <v>23958.12</v>
      </c>
      <c r="F188" s="22">
        <f>E188/D188</f>
        <v>0.26808255800369796</v>
      </c>
      <c r="G188" s="316" t="s">
        <v>139</v>
      </c>
      <c r="H188" s="276">
        <v>41</v>
      </c>
      <c r="I188" s="276">
        <v>43</v>
      </c>
      <c r="J188" s="263">
        <f>I188/H188</f>
        <v>1.0487804878048781</v>
      </c>
      <c r="K188" s="252"/>
    </row>
    <row r="189" spans="1:11" s="12" customFormat="1" ht="52.8" customHeight="1">
      <c r="A189" s="197"/>
      <c r="B189" s="349"/>
      <c r="C189" s="459" t="s">
        <v>27</v>
      </c>
      <c r="D189" s="24">
        <v>350</v>
      </c>
      <c r="E189" s="281">
        <v>350</v>
      </c>
      <c r="F189" s="22">
        <f>E189/D189</f>
        <v>1</v>
      </c>
      <c r="G189" s="316" t="s">
        <v>140</v>
      </c>
      <c r="H189" s="276">
        <v>287090</v>
      </c>
      <c r="I189" s="276">
        <v>314107</v>
      </c>
      <c r="J189" s="263">
        <f>I189/H189</f>
        <v>1.0941063777909366</v>
      </c>
      <c r="K189" s="252"/>
    </row>
    <row r="190" spans="1:11" s="12" customFormat="1" ht="15.6">
      <c r="A190" s="197"/>
      <c r="B190" s="349"/>
      <c r="C190" s="23"/>
      <c r="D190" s="302"/>
      <c r="E190" s="181"/>
      <c r="F190" s="22"/>
      <c r="G190" s="391" t="s">
        <v>141</v>
      </c>
      <c r="H190" s="392"/>
      <c r="I190" s="392"/>
      <c r="J190" s="392"/>
      <c r="K190" s="393"/>
    </row>
    <row r="191" spans="1:11" s="12" customFormat="1" ht="117" customHeight="1">
      <c r="A191" s="197"/>
      <c r="B191" s="349"/>
      <c r="C191" s="460"/>
      <c r="D191" s="460"/>
      <c r="E191" s="460"/>
      <c r="F191" s="257"/>
      <c r="G191" s="316" t="s">
        <v>142</v>
      </c>
      <c r="H191" s="252">
        <v>12</v>
      </c>
      <c r="I191" s="252">
        <v>12</v>
      </c>
      <c r="J191" s="263">
        <f>I191/H191</f>
        <v>1</v>
      </c>
      <c r="K191" s="461"/>
    </row>
    <row r="192" spans="1:11" s="12" customFormat="1" ht="15.6">
      <c r="A192" s="197"/>
      <c r="B192" s="349"/>
      <c r="C192" s="462"/>
      <c r="D192" s="462"/>
      <c r="E192" s="462"/>
      <c r="F192" s="282"/>
      <c r="G192" s="391" t="s">
        <v>143</v>
      </c>
      <c r="H192" s="392"/>
      <c r="I192" s="392"/>
      <c r="J192" s="392"/>
      <c r="K192" s="393"/>
    </row>
    <row r="193" spans="1:11" s="12" customFormat="1" ht="78">
      <c r="A193" s="197"/>
      <c r="B193" s="350"/>
      <c r="C193" s="462"/>
      <c r="D193" s="462"/>
      <c r="E193" s="462"/>
      <c r="F193" s="282"/>
      <c r="G193" s="255" t="s">
        <v>144</v>
      </c>
      <c r="H193" s="463">
        <v>95</v>
      </c>
      <c r="I193" s="463">
        <v>101.4</v>
      </c>
      <c r="J193" s="257">
        <f>I193/H193</f>
        <v>1.0673684210526317</v>
      </c>
      <c r="K193" s="252"/>
    </row>
    <row r="194" spans="1:11" s="12" customFormat="1" ht="15.6">
      <c r="A194" s="18"/>
      <c r="B194" s="328" t="s">
        <v>21</v>
      </c>
      <c r="C194" s="329"/>
      <c r="D194" s="131">
        <f>SUM(D180:D193)</f>
        <v>249180.11000000002</v>
      </c>
      <c r="E194" s="131">
        <f>SUM(E180:E189)</f>
        <v>179927.35</v>
      </c>
      <c r="F194" s="132">
        <f>E194/D194</f>
        <v>0.72207749647433739</v>
      </c>
      <c r="G194" s="123"/>
      <c r="H194" s="124"/>
      <c r="I194" s="124"/>
      <c r="J194" s="124"/>
      <c r="K194" s="125"/>
    </row>
    <row r="195" spans="1:11" s="12" customFormat="1" ht="15.6">
      <c r="A195" s="323">
        <v>11</v>
      </c>
      <c r="B195" s="383" t="s">
        <v>493</v>
      </c>
      <c r="C195" s="337" t="s">
        <v>15</v>
      </c>
      <c r="D195" s="340">
        <v>10989.4</v>
      </c>
      <c r="E195" s="340">
        <v>10989.33</v>
      </c>
      <c r="F195" s="343">
        <f>E195/D195</f>
        <v>0.99999363022549004</v>
      </c>
      <c r="G195" s="391" t="s">
        <v>145</v>
      </c>
      <c r="H195" s="392"/>
      <c r="I195" s="392"/>
      <c r="J195" s="392"/>
      <c r="K195" s="393"/>
    </row>
    <row r="196" spans="1:11" s="12" customFormat="1" ht="62.4">
      <c r="A196" s="324"/>
      <c r="B196" s="349"/>
      <c r="C196" s="338"/>
      <c r="D196" s="341"/>
      <c r="E196" s="341"/>
      <c r="F196" s="335"/>
      <c r="G196" s="316" t="s">
        <v>146</v>
      </c>
      <c r="H196" s="252">
        <v>160</v>
      </c>
      <c r="I196" s="252">
        <v>280</v>
      </c>
      <c r="J196" s="263">
        <f>I196/H196</f>
        <v>1.75</v>
      </c>
      <c r="K196" s="252"/>
    </row>
    <row r="197" spans="1:11" s="12" customFormat="1" ht="62.4">
      <c r="A197" s="324"/>
      <c r="B197" s="349"/>
      <c r="C197" s="338"/>
      <c r="D197" s="341"/>
      <c r="E197" s="341"/>
      <c r="F197" s="335"/>
      <c r="G197" s="316" t="s">
        <v>147</v>
      </c>
      <c r="H197" s="252">
        <v>15</v>
      </c>
      <c r="I197" s="252">
        <v>22</v>
      </c>
      <c r="J197" s="263">
        <f>I197/H197</f>
        <v>1.4666666666666666</v>
      </c>
      <c r="K197" s="252"/>
    </row>
    <row r="198" spans="1:11" s="12" customFormat="1" ht="15.6">
      <c r="A198" s="324"/>
      <c r="B198" s="349"/>
      <c r="C198" s="338"/>
      <c r="D198" s="341"/>
      <c r="E198" s="341"/>
      <c r="F198" s="335"/>
      <c r="G198" s="391" t="s">
        <v>148</v>
      </c>
      <c r="H198" s="392"/>
      <c r="I198" s="392"/>
      <c r="J198" s="392"/>
      <c r="K198" s="393"/>
    </row>
    <row r="199" spans="1:11" s="12" customFormat="1" ht="62.4">
      <c r="A199" s="324"/>
      <c r="B199" s="349"/>
      <c r="C199" s="338"/>
      <c r="D199" s="341"/>
      <c r="E199" s="341"/>
      <c r="F199" s="335"/>
      <c r="G199" s="316" t="s">
        <v>149</v>
      </c>
      <c r="H199" s="252">
        <v>25</v>
      </c>
      <c r="I199" s="252">
        <v>25</v>
      </c>
      <c r="J199" s="263">
        <f>I199/H199</f>
        <v>1</v>
      </c>
      <c r="K199" s="284"/>
    </row>
    <row r="200" spans="1:11" s="12" customFormat="1" ht="94.2" customHeight="1">
      <c r="A200" s="324"/>
      <c r="B200" s="349"/>
      <c r="C200" s="338"/>
      <c r="D200" s="341"/>
      <c r="E200" s="341"/>
      <c r="F200" s="335"/>
      <c r="G200" s="316" t="s">
        <v>150</v>
      </c>
      <c r="H200" s="252">
        <v>900</v>
      </c>
      <c r="I200" s="252">
        <v>1148</v>
      </c>
      <c r="J200" s="263">
        <f>I200/H200</f>
        <v>1.2755555555555556</v>
      </c>
      <c r="K200" s="252"/>
    </row>
    <row r="201" spans="1:11" s="12" customFormat="1" ht="15.6">
      <c r="A201" s="324"/>
      <c r="B201" s="349"/>
      <c r="C201" s="339"/>
      <c r="D201" s="342"/>
      <c r="E201" s="342"/>
      <c r="F201" s="336"/>
      <c r="G201" s="391" t="s">
        <v>151</v>
      </c>
      <c r="H201" s="392"/>
      <c r="I201" s="392"/>
      <c r="J201" s="392"/>
      <c r="K201" s="393"/>
    </row>
    <row r="202" spans="1:11" s="12" customFormat="1" ht="46.8">
      <c r="A202" s="324"/>
      <c r="B202" s="349"/>
      <c r="C202" s="337" t="s">
        <v>63</v>
      </c>
      <c r="D202" s="340">
        <v>3918.7</v>
      </c>
      <c r="E202" s="340">
        <v>3918.7</v>
      </c>
      <c r="F202" s="343">
        <f>E202/D202</f>
        <v>1</v>
      </c>
      <c r="G202" s="316" t="s">
        <v>152</v>
      </c>
      <c r="H202" s="252">
        <v>110</v>
      </c>
      <c r="I202" s="252">
        <v>110</v>
      </c>
      <c r="J202" s="263">
        <f>I202/H202</f>
        <v>1</v>
      </c>
      <c r="K202" s="252"/>
    </row>
    <row r="203" spans="1:11" s="12" customFormat="1" ht="40.200000000000003" customHeight="1">
      <c r="A203" s="324"/>
      <c r="B203" s="349"/>
      <c r="C203" s="338"/>
      <c r="D203" s="341"/>
      <c r="E203" s="341"/>
      <c r="F203" s="335"/>
      <c r="G203" s="391" t="s">
        <v>153</v>
      </c>
      <c r="H203" s="392"/>
      <c r="I203" s="392"/>
      <c r="J203" s="392"/>
      <c r="K203" s="393"/>
    </row>
    <row r="204" spans="1:11" s="12" customFormat="1" ht="31.2">
      <c r="A204" s="324"/>
      <c r="B204" s="349"/>
      <c r="C204" s="338"/>
      <c r="D204" s="341"/>
      <c r="E204" s="341"/>
      <c r="F204" s="335"/>
      <c r="G204" s="316" t="s">
        <v>154</v>
      </c>
      <c r="H204" s="252">
        <v>45</v>
      </c>
      <c r="I204" s="252">
        <v>50</v>
      </c>
      <c r="J204" s="263">
        <f>I204/H204</f>
        <v>1.1111111111111112</v>
      </c>
      <c r="K204" s="252"/>
    </row>
    <row r="205" spans="1:11" s="12" customFormat="1" ht="15.6">
      <c r="A205" s="324"/>
      <c r="B205" s="349"/>
      <c r="C205" s="339"/>
      <c r="D205" s="342"/>
      <c r="E205" s="342"/>
      <c r="F205" s="336"/>
      <c r="G205" s="316" t="s">
        <v>156</v>
      </c>
      <c r="H205" s="252">
        <v>33500</v>
      </c>
      <c r="I205" s="252">
        <v>44954</v>
      </c>
      <c r="J205" s="263">
        <f>I205/H205</f>
        <v>1.3419104477611941</v>
      </c>
      <c r="K205" s="252"/>
    </row>
    <row r="206" spans="1:11" s="12" customFormat="1" ht="31.2">
      <c r="A206" s="324"/>
      <c r="B206" s="349"/>
      <c r="C206" s="464" t="s">
        <v>27</v>
      </c>
      <c r="D206" s="465">
        <v>0</v>
      </c>
      <c r="E206" s="466">
        <v>0</v>
      </c>
      <c r="F206" s="343">
        <v>0</v>
      </c>
      <c r="G206" s="316" t="s">
        <v>443</v>
      </c>
      <c r="H206" s="276">
        <v>6</v>
      </c>
      <c r="I206" s="276">
        <v>7</v>
      </c>
      <c r="J206" s="263">
        <f>I206/H206</f>
        <v>1.1666666666666667</v>
      </c>
      <c r="K206" s="252" t="s">
        <v>449</v>
      </c>
    </row>
    <row r="207" spans="1:11" s="12" customFormat="1" ht="15.6">
      <c r="A207" s="324"/>
      <c r="B207" s="349"/>
      <c r="C207" s="467"/>
      <c r="D207" s="468"/>
      <c r="E207" s="338"/>
      <c r="F207" s="335"/>
      <c r="G207" s="391" t="s">
        <v>157</v>
      </c>
      <c r="H207" s="392"/>
      <c r="I207" s="392"/>
      <c r="J207" s="392"/>
      <c r="K207" s="393"/>
    </row>
    <row r="208" spans="1:11" s="12" customFormat="1" ht="93.6">
      <c r="A208" s="324"/>
      <c r="B208" s="349"/>
      <c r="C208" s="467"/>
      <c r="D208" s="468"/>
      <c r="E208" s="338"/>
      <c r="F208" s="335"/>
      <c r="G208" s="316" t="s">
        <v>158</v>
      </c>
      <c r="H208" s="276">
        <v>18</v>
      </c>
      <c r="I208" s="252">
        <v>30</v>
      </c>
      <c r="J208" s="263">
        <f>I208/H208</f>
        <v>1.6666666666666667</v>
      </c>
      <c r="K208" s="252"/>
    </row>
    <row r="209" spans="1:11" s="12" customFormat="1" ht="15.6">
      <c r="A209" s="324"/>
      <c r="B209" s="349"/>
      <c r="C209" s="467"/>
      <c r="D209" s="468"/>
      <c r="E209" s="338"/>
      <c r="F209" s="335"/>
      <c r="G209" s="391" t="s">
        <v>159</v>
      </c>
      <c r="H209" s="392"/>
      <c r="I209" s="392"/>
      <c r="J209" s="392"/>
      <c r="K209" s="393"/>
    </row>
    <row r="210" spans="1:11" s="12" customFormat="1" ht="31.2">
      <c r="A210" s="324"/>
      <c r="B210" s="349"/>
      <c r="C210" s="467"/>
      <c r="D210" s="468"/>
      <c r="E210" s="338"/>
      <c r="F210" s="335"/>
      <c r="G210" s="316" t="s">
        <v>160</v>
      </c>
      <c r="H210" s="252">
        <v>700</v>
      </c>
      <c r="I210" s="252">
        <v>700</v>
      </c>
      <c r="J210" s="277">
        <f>I210/H210</f>
        <v>1</v>
      </c>
      <c r="K210" s="469"/>
    </row>
    <row r="211" spans="1:11" s="12" customFormat="1" ht="15.6">
      <c r="A211" s="324"/>
      <c r="B211" s="349"/>
      <c r="C211" s="467"/>
      <c r="D211" s="468"/>
      <c r="E211" s="338"/>
      <c r="F211" s="335"/>
      <c r="G211" s="391" t="s">
        <v>161</v>
      </c>
      <c r="H211" s="392"/>
      <c r="I211" s="392"/>
      <c r="J211" s="392"/>
      <c r="K211" s="393"/>
    </row>
    <row r="212" spans="1:11" s="12" customFormat="1" ht="31.2">
      <c r="A212" s="325"/>
      <c r="B212" s="350"/>
      <c r="C212" s="470"/>
      <c r="D212" s="471"/>
      <c r="E212" s="339"/>
      <c r="F212" s="336"/>
      <c r="G212" s="255" t="s">
        <v>162</v>
      </c>
      <c r="H212" s="472">
        <v>128</v>
      </c>
      <c r="I212" s="249">
        <v>260</v>
      </c>
      <c r="J212" s="257">
        <f>I212/H212</f>
        <v>2.03125</v>
      </c>
      <c r="K212" s="249"/>
    </row>
    <row r="213" spans="1:11" s="12" customFormat="1" ht="15.6">
      <c r="A213" s="18"/>
      <c r="B213" s="328" t="s">
        <v>21</v>
      </c>
      <c r="C213" s="329"/>
      <c r="D213" s="133">
        <f>SUM(D195:D212)</f>
        <v>14908.099999999999</v>
      </c>
      <c r="E213" s="133">
        <f>E206+E202+E195</f>
        <v>14908.029999999999</v>
      </c>
      <c r="F213" s="132">
        <f>E213/D213</f>
        <v>0.99999530456597419</v>
      </c>
      <c r="G213" s="123"/>
      <c r="H213" s="124"/>
      <c r="I213" s="124"/>
      <c r="J213" s="124"/>
      <c r="K213" s="125"/>
    </row>
    <row r="214" spans="1:11" s="12" customFormat="1" ht="15.6">
      <c r="A214" s="199">
        <v>12</v>
      </c>
      <c r="B214" s="383" t="s">
        <v>410</v>
      </c>
      <c r="C214" s="337" t="s">
        <v>15</v>
      </c>
      <c r="D214" s="340">
        <v>0</v>
      </c>
      <c r="E214" s="340">
        <v>0</v>
      </c>
      <c r="F214" s="343">
        <v>0</v>
      </c>
      <c r="G214" s="473" t="s">
        <v>163</v>
      </c>
      <c r="H214" s="474"/>
      <c r="I214" s="474"/>
      <c r="J214" s="474"/>
      <c r="K214" s="475"/>
    </row>
    <row r="215" spans="1:11" s="12" customFormat="1" ht="15.6">
      <c r="A215" s="199"/>
      <c r="B215" s="384"/>
      <c r="C215" s="338"/>
      <c r="D215" s="341"/>
      <c r="E215" s="341"/>
      <c r="F215" s="335"/>
      <c r="G215" s="476"/>
      <c r="H215" s="477"/>
      <c r="I215" s="477"/>
      <c r="J215" s="477"/>
      <c r="K215" s="478"/>
    </row>
    <row r="216" spans="1:11" s="12" customFormat="1" ht="46.8">
      <c r="A216" s="199"/>
      <c r="B216" s="384"/>
      <c r="C216" s="338"/>
      <c r="D216" s="341"/>
      <c r="E216" s="341"/>
      <c r="F216" s="335"/>
      <c r="G216" s="316" t="s">
        <v>164</v>
      </c>
      <c r="H216" s="276">
        <v>3000</v>
      </c>
      <c r="I216" s="252">
        <v>722</v>
      </c>
      <c r="J216" s="263">
        <f>I216/H216</f>
        <v>0.24066666666666667</v>
      </c>
      <c r="K216" s="252" t="s">
        <v>165</v>
      </c>
    </row>
    <row r="217" spans="1:11" s="12" customFormat="1" ht="15.6">
      <c r="A217" s="199"/>
      <c r="B217" s="384"/>
      <c r="C217" s="338"/>
      <c r="D217" s="341"/>
      <c r="E217" s="341"/>
      <c r="F217" s="335"/>
      <c r="G217" s="299" t="s">
        <v>72</v>
      </c>
      <c r="H217" s="276"/>
      <c r="I217" s="252"/>
      <c r="J217" s="263"/>
      <c r="K217" s="252"/>
    </row>
    <row r="218" spans="1:11" s="12" customFormat="1" ht="34.799999999999997" customHeight="1">
      <c r="A218" s="199"/>
      <c r="B218" s="384"/>
      <c r="C218" s="338"/>
      <c r="D218" s="341"/>
      <c r="E218" s="341"/>
      <c r="F218" s="335"/>
      <c r="G218" s="316" t="s">
        <v>166</v>
      </c>
      <c r="H218" s="252">
        <v>500</v>
      </c>
      <c r="I218" s="252">
        <v>200</v>
      </c>
      <c r="J218" s="263">
        <f>I218/H218</f>
        <v>0.4</v>
      </c>
      <c r="K218" s="252" t="s">
        <v>388</v>
      </c>
    </row>
    <row r="219" spans="1:11" s="12" customFormat="1" ht="69" customHeight="1">
      <c r="A219" s="199"/>
      <c r="B219" s="384"/>
      <c r="C219" s="338"/>
      <c r="D219" s="341"/>
      <c r="E219" s="341"/>
      <c r="F219" s="335"/>
      <c r="G219" s="316" t="s">
        <v>167</v>
      </c>
      <c r="H219" s="276">
        <v>1200</v>
      </c>
      <c r="I219" s="276">
        <v>1184</v>
      </c>
      <c r="J219" s="263">
        <f>I219/H219</f>
        <v>0.98666666666666669</v>
      </c>
      <c r="K219" s="252" t="s">
        <v>168</v>
      </c>
    </row>
    <row r="220" spans="1:11" s="12" customFormat="1" ht="46.8">
      <c r="A220" s="199"/>
      <c r="B220" s="384"/>
      <c r="C220" s="338"/>
      <c r="D220" s="341"/>
      <c r="E220" s="341"/>
      <c r="F220" s="335"/>
      <c r="G220" s="316" t="s">
        <v>169</v>
      </c>
      <c r="H220" s="252">
        <v>30</v>
      </c>
      <c r="I220" s="252">
        <v>2</v>
      </c>
      <c r="J220" s="263">
        <f>I220/H220</f>
        <v>6.6666666666666666E-2</v>
      </c>
      <c r="K220" s="252" t="s">
        <v>471</v>
      </c>
    </row>
    <row r="221" spans="1:11" s="12" customFormat="1" ht="46.8">
      <c r="A221" s="199"/>
      <c r="B221" s="479" t="s">
        <v>409</v>
      </c>
      <c r="C221" s="338"/>
      <c r="D221" s="341"/>
      <c r="E221" s="341"/>
      <c r="F221" s="335"/>
      <c r="G221" s="316" t="s">
        <v>170</v>
      </c>
      <c r="H221" s="252">
        <v>100</v>
      </c>
      <c r="I221" s="252">
        <v>112</v>
      </c>
      <c r="J221" s="263">
        <f>I221/H221</f>
        <v>1.1200000000000001</v>
      </c>
      <c r="K221" s="252" t="s">
        <v>389</v>
      </c>
    </row>
    <row r="222" spans="1:11" s="12" customFormat="1" ht="46.8">
      <c r="A222" s="199"/>
      <c r="B222" s="479"/>
      <c r="C222" s="338"/>
      <c r="D222" s="341"/>
      <c r="E222" s="341"/>
      <c r="F222" s="335"/>
      <c r="G222" s="316" t="s">
        <v>171</v>
      </c>
      <c r="H222" s="252">
        <v>30</v>
      </c>
      <c r="I222" s="252">
        <v>86</v>
      </c>
      <c r="J222" s="263">
        <f>I222/H222</f>
        <v>2.8666666666666667</v>
      </c>
      <c r="K222" s="252" t="s">
        <v>390</v>
      </c>
    </row>
    <row r="223" spans="1:11" s="12" customFormat="1" ht="25.8" customHeight="1">
      <c r="A223" s="199"/>
      <c r="B223" s="479"/>
      <c r="C223" s="338"/>
      <c r="D223" s="341"/>
      <c r="E223" s="341"/>
      <c r="F223" s="335"/>
      <c r="G223" s="391" t="s">
        <v>172</v>
      </c>
      <c r="H223" s="392"/>
      <c r="I223" s="392"/>
      <c r="J223" s="392"/>
      <c r="K223" s="393"/>
    </row>
    <row r="224" spans="1:11" s="12" customFormat="1" ht="46.8">
      <c r="A224" s="197"/>
      <c r="B224" s="421"/>
      <c r="C224" s="339"/>
      <c r="D224" s="342"/>
      <c r="E224" s="342"/>
      <c r="F224" s="336"/>
      <c r="G224" s="316" t="s">
        <v>173</v>
      </c>
      <c r="H224" s="276">
        <v>2200</v>
      </c>
      <c r="I224" s="276">
        <v>4345</v>
      </c>
      <c r="J224" s="263">
        <f>I224/H224</f>
        <v>1.9750000000000001</v>
      </c>
      <c r="K224" s="252" t="s">
        <v>391</v>
      </c>
    </row>
    <row r="225" spans="1:11" s="12" customFormat="1" ht="15.6">
      <c r="A225" s="98"/>
      <c r="B225" s="326" t="s">
        <v>174</v>
      </c>
      <c r="C225" s="327"/>
      <c r="D225" s="134">
        <v>0</v>
      </c>
      <c r="E225" s="134">
        <v>0</v>
      </c>
      <c r="F225" s="135">
        <v>0</v>
      </c>
      <c r="G225" s="136"/>
      <c r="H225" s="184"/>
      <c r="I225" s="128"/>
      <c r="J225" s="128"/>
      <c r="K225" s="128"/>
    </row>
    <row r="226" spans="1:11" s="12" customFormat="1" ht="15.6">
      <c r="A226" s="197"/>
      <c r="B226" s="420" t="s">
        <v>408</v>
      </c>
      <c r="C226" s="480"/>
      <c r="D226" s="481"/>
      <c r="E226" s="481"/>
      <c r="F226" s="282"/>
      <c r="G226" s="391" t="s">
        <v>392</v>
      </c>
      <c r="H226" s="392"/>
      <c r="I226" s="392"/>
      <c r="J226" s="392"/>
      <c r="K226" s="393"/>
    </row>
    <row r="227" spans="1:11" s="12" customFormat="1" ht="69" customHeight="1">
      <c r="A227" s="197"/>
      <c r="B227" s="479"/>
      <c r="C227" s="338" t="s">
        <v>15</v>
      </c>
      <c r="D227" s="341">
        <v>0</v>
      </c>
      <c r="E227" s="341">
        <v>0</v>
      </c>
      <c r="F227" s="335">
        <v>0</v>
      </c>
      <c r="G227" s="316" t="s">
        <v>175</v>
      </c>
      <c r="H227" s="308" t="s">
        <v>176</v>
      </c>
      <c r="I227" s="308" t="s">
        <v>557</v>
      </c>
      <c r="J227" s="308" t="s">
        <v>558</v>
      </c>
      <c r="K227" s="252" t="s">
        <v>510</v>
      </c>
    </row>
    <row r="228" spans="1:11" s="12" customFormat="1" ht="46.8">
      <c r="A228" s="202"/>
      <c r="B228" s="479"/>
      <c r="C228" s="338"/>
      <c r="D228" s="341"/>
      <c r="E228" s="341"/>
      <c r="F228" s="335"/>
      <c r="G228" s="316" t="s">
        <v>177</v>
      </c>
      <c r="H228" s="308" t="s">
        <v>178</v>
      </c>
      <c r="I228" s="308" t="s">
        <v>559</v>
      </c>
      <c r="J228" s="263">
        <f>I228/H228</f>
        <v>0.80400000000000005</v>
      </c>
      <c r="K228" s="252" t="s">
        <v>179</v>
      </c>
    </row>
    <row r="229" spans="1:11" s="12" customFormat="1" ht="62.4">
      <c r="A229" s="202"/>
      <c r="B229" s="479"/>
      <c r="C229" s="338"/>
      <c r="D229" s="341"/>
      <c r="E229" s="341"/>
      <c r="F229" s="335"/>
      <c r="G229" s="316" t="s">
        <v>180</v>
      </c>
      <c r="H229" s="308" t="s">
        <v>511</v>
      </c>
      <c r="I229" s="308" t="s">
        <v>560</v>
      </c>
      <c r="J229" s="308" t="s">
        <v>561</v>
      </c>
      <c r="K229" s="252" t="s">
        <v>179</v>
      </c>
    </row>
    <row r="230" spans="1:11" s="12" customFormat="1" ht="31.2">
      <c r="A230" s="202"/>
      <c r="B230" s="479"/>
      <c r="C230" s="338"/>
      <c r="D230" s="341"/>
      <c r="E230" s="341"/>
      <c r="F230" s="335"/>
      <c r="G230" s="316" t="s">
        <v>181</v>
      </c>
      <c r="H230" s="308" t="s">
        <v>182</v>
      </c>
      <c r="I230" s="308" t="s">
        <v>562</v>
      </c>
      <c r="J230" s="263">
        <f>I230/H230</f>
        <v>4.0999999999999996</v>
      </c>
      <c r="K230" s="252" t="s">
        <v>179</v>
      </c>
    </row>
    <row r="231" spans="1:11" s="12" customFormat="1" ht="31.2">
      <c r="A231" s="202"/>
      <c r="B231" s="479"/>
      <c r="C231" s="338"/>
      <c r="D231" s="341"/>
      <c r="E231" s="341"/>
      <c r="F231" s="335"/>
      <c r="G231" s="316" t="s">
        <v>183</v>
      </c>
      <c r="H231" s="308" t="s">
        <v>184</v>
      </c>
      <c r="I231" s="308" t="s">
        <v>563</v>
      </c>
      <c r="J231" s="263">
        <f t="shared" ref="J231:J235" si="7">I231/H231</f>
        <v>1.8857142857142857</v>
      </c>
      <c r="K231" s="252" t="s">
        <v>472</v>
      </c>
    </row>
    <row r="232" spans="1:11" s="12" customFormat="1" ht="63.6" customHeight="1">
      <c r="A232" s="202"/>
      <c r="B232" s="479"/>
      <c r="C232" s="338"/>
      <c r="D232" s="341"/>
      <c r="E232" s="341"/>
      <c r="F232" s="335"/>
      <c r="G232" s="316" t="s">
        <v>185</v>
      </c>
      <c r="H232" s="308" t="s">
        <v>186</v>
      </c>
      <c r="I232" s="308" t="s">
        <v>564</v>
      </c>
      <c r="J232" s="263">
        <f t="shared" si="7"/>
        <v>0.4</v>
      </c>
      <c r="K232" s="252" t="s">
        <v>473</v>
      </c>
    </row>
    <row r="233" spans="1:11" s="12" customFormat="1" ht="62.4" customHeight="1">
      <c r="A233" s="202"/>
      <c r="B233" s="479"/>
      <c r="C233" s="338"/>
      <c r="D233" s="341"/>
      <c r="E233" s="341"/>
      <c r="F233" s="335"/>
      <c r="G233" s="316" t="s">
        <v>188</v>
      </c>
      <c r="H233" s="308" t="s">
        <v>189</v>
      </c>
      <c r="I233" s="308" t="s">
        <v>565</v>
      </c>
      <c r="J233" s="263">
        <f t="shared" si="7"/>
        <v>3.3</v>
      </c>
      <c r="K233" s="252" t="s">
        <v>473</v>
      </c>
    </row>
    <row r="234" spans="1:11" s="12" customFormat="1" ht="70.8" customHeight="1">
      <c r="A234" s="202"/>
      <c r="B234" s="479"/>
      <c r="C234" s="338"/>
      <c r="D234" s="341"/>
      <c r="E234" s="341"/>
      <c r="F234" s="335"/>
      <c r="G234" s="316" t="s">
        <v>190</v>
      </c>
      <c r="H234" s="308" t="s">
        <v>186</v>
      </c>
      <c r="I234" s="308" t="s">
        <v>566</v>
      </c>
      <c r="J234" s="263">
        <f t="shared" si="7"/>
        <v>5</v>
      </c>
      <c r="K234" s="252" t="s">
        <v>473</v>
      </c>
    </row>
    <row r="235" spans="1:11" s="12" customFormat="1" ht="70.8" customHeight="1">
      <c r="A235" s="202"/>
      <c r="B235" s="479"/>
      <c r="C235" s="338"/>
      <c r="D235" s="341"/>
      <c r="E235" s="341"/>
      <c r="F235" s="335"/>
      <c r="G235" s="316" t="s">
        <v>191</v>
      </c>
      <c r="H235" s="308" t="s">
        <v>189</v>
      </c>
      <c r="I235" s="308" t="s">
        <v>193</v>
      </c>
      <c r="J235" s="263">
        <f t="shared" si="7"/>
        <v>0.53333333333333333</v>
      </c>
      <c r="K235" s="252" t="s">
        <v>473</v>
      </c>
    </row>
    <row r="236" spans="1:11" s="12" customFormat="1" ht="71.400000000000006" customHeight="1">
      <c r="A236" s="202"/>
      <c r="B236" s="479"/>
      <c r="C236" s="338"/>
      <c r="D236" s="341"/>
      <c r="E236" s="341"/>
      <c r="F236" s="335"/>
      <c r="G236" s="316" t="s">
        <v>192</v>
      </c>
      <c r="H236" s="308" t="s">
        <v>193</v>
      </c>
      <c r="I236" s="308" t="s">
        <v>567</v>
      </c>
      <c r="J236" s="263">
        <f t="shared" ref="J236" si="8">I236/H236</f>
        <v>0.3125</v>
      </c>
      <c r="K236" s="252" t="s">
        <v>473</v>
      </c>
    </row>
    <row r="237" spans="1:11" s="12" customFormat="1" ht="72.599999999999994" customHeight="1">
      <c r="A237" s="202"/>
      <c r="B237" s="479"/>
      <c r="C237" s="338"/>
      <c r="D237" s="341"/>
      <c r="E237" s="341"/>
      <c r="F237" s="335"/>
      <c r="G237" s="316" t="s">
        <v>194</v>
      </c>
      <c r="H237" s="308" t="s">
        <v>193</v>
      </c>
      <c r="I237" s="308" t="s">
        <v>566</v>
      </c>
      <c r="J237" s="263">
        <f>I237/H237</f>
        <v>3.125</v>
      </c>
      <c r="K237" s="252" t="s">
        <v>473</v>
      </c>
    </row>
    <row r="238" spans="1:11" s="12" customFormat="1" ht="15.6">
      <c r="A238" s="202"/>
      <c r="B238" s="479"/>
      <c r="C238" s="338"/>
      <c r="D238" s="341"/>
      <c r="E238" s="341"/>
      <c r="F238" s="335"/>
      <c r="G238" s="391" t="s">
        <v>394</v>
      </c>
      <c r="H238" s="392"/>
      <c r="I238" s="392"/>
      <c r="J238" s="392"/>
      <c r="K238" s="393"/>
    </row>
    <row r="239" spans="1:11" s="12" customFormat="1" ht="78">
      <c r="A239" s="202"/>
      <c r="B239" s="479"/>
      <c r="C239" s="338"/>
      <c r="D239" s="341"/>
      <c r="E239" s="341"/>
      <c r="F239" s="335"/>
      <c r="G239" s="316" t="s">
        <v>195</v>
      </c>
      <c r="H239" s="308" t="s">
        <v>196</v>
      </c>
      <c r="I239" s="308" t="s">
        <v>568</v>
      </c>
      <c r="J239" s="308" t="s">
        <v>569</v>
      </c>
      <c r="K239" s="252" t="s">
        <v>474</v>
      </c>
    </row>
    <row r="240" spans="1:11" s="12" customFormat="1" ht="62.4">
      <c r="A240" s="202"/>
      <c r="B240" s="479"/>
      <c r="C240" s="338"/>
      <c r="D240" s="341"/>
      <c r="E240" s="341"/>
      <c r="F240" s="335"/>
      <c r="G240" s="316" t="s">
        <v>197</v>
      </c>
      <c r="H240" s="308" t="s">
        <v>198</v>
      </c>
      <c r="I240" s="308" t="s">
        <v>570</v>
      </c>
      <c r="J240" s="263">
        <f>I240/H240</f>
        <v>1.31</v>
      </c>
      <c r="K240" s="252" t="s">
        <v>474</v>
      </c>
    </row>
    <row r="241" spans="1:11" s="12" customFormat="1" ht="46.8">
      <c r="A241" s="202"/>
      <c r="B241" s="479"/>
      <c r="C241" s="338"/>
      <c r="D241" s="341"/>
      <c r="E241" s="341"/>
      <c r="F241" s="335"/>
      <c r="G241" s="316" t="s">
        <v>199</v>
      </c>
      <c r="H241" s="308" t="s">
        <v>200</v>
      </c>
      <c r="I241" s="308" t="s">
        <v>571</v>
      </c>
      <c r="J241" s="263">
        <f>I241/H241</f>
        <v>1.0900000000000001</v>
      </c>
      <c r="K241" s="252" t="s">
        <v>393</v>
      </c>
    </row>
    <row r="242" spans="1:11" s="12" customFormat="1" ht="30" customHeight="1">
      <c r="A242" s="202"/>
      <c r="B242" s="479"/>
      <c r="C242" s="338"/>
      <c r="D242" s="341"/>
      <c r="E242" s="341"/>
      <c r="F242" s="335"/>
      <c r="G242" s="391" t="s">
        <v>395</v>
      </c>
      <c r="H242" s="392"/>
      <c r="I242" s="392"/>
      <c r="J242" s="392"/>
      <c r="K242" s="393"/>
    </row>
    <row r="243" spans="1:11" s="12" customFormat="1" ht="35.4" customHeight="1">
      <c r="A243" s="202"/>
      <c r="B243" s="479"/>
      <c r="C243" s="338"/>
      <c r="D243" s="341"/>
      <c r="E243" s="341"/>
      <c r="F243" s="335"/>
      <c r="G243" s="316" t="s">
        <v>203</v>
      </c>
      <c r="H243" s="252">
        <v>0</v>
      </c>
      <c r="I243" s="252">
        <v>0</v>
      </c>
      <c r="J243" s="263">
        <v>0</v>
      </c>
      <c r="K243" s="252" t="s">
        <v>406</v>
      </c>
    </row>
    <row r="244" spans="1:11" s="12" customFormat="1" ht="35.4" customHeight="1">
      <c r="A244" s="202"/>
      <c r="B244" s="479"/>
      <c r="C244" s="338"/>
      <c r="D244" s="341"/>
      <c r="E244" s="341"/>
      <c r="F244" s="335"/>
      <c r="G244" s="316" t="s">
        <v>204</v>
      </c>
      <c r="H244" s="252">
        <v>0</v>
      </c>
      <c r="I244" s="252">
        <v>0</v>
      </c>
      <c r="J244" s="263">
        <v>0</v>
      </c>
      <c r="K244" s="252" t="s">
        <v>202</v>
      </c>
    </row>
    <row r="245" spans="1:11" s="12" customFormat="1" ht="66.599999999999994" customHeight="1">
      <c r="A245" s="202"/>
      <c r="B245" s="479"/>
      <c r="C245" s="338"/>
      <c r="D245" s="341"/>
      <c r="E245" s="341"/>
      <c r="F245" s="335"/>
      <c r="G245" s="316" t="s">
        <v>205</v>
      </c>
      <c r="H245" s="308" t="s">
        <v>206</v>
      </c>
      <c r="I245" s="308" t="s">
        <v>155</v>
      </c>
      <c r="J245" s="263">
        <f>I245/H245</f>
        <v>0</v>
      </c>
      <c r="K245" s="252" t="s">
        <v>202</v>
      </c>
    </row>
    <row r="246" spans="1:11" s="12" customFormat="1" ht="66.599999999999994" customHeight="1">
      <c r="A246" s="202"/>
      <c r="B246" s="479"/>
      <c r="C246" s="338"/>
      <c r="D246" s="341"/>
      <c r="E246" s="341"/>
      <c r="F246" s="335"/>
      <c r="G246" s="316" t="s">
        <v>201</v>
      </c>
      <c r="H246" s="308" t="s">
        <v>187</v>
      </c>
      <c r="I246" s="308" t="s">
        <v>187</v>
      </c>
      <c r="J246" s="263">
        <f>I246/H246</f>
        <v>1</v>
      </c>
      <c r="K246" s="252"/>
    </row>
    <row r="247" spans="1:11" s="12" customFormat="1" ht="15.6">
      <c r="A247" s="202"/>
      <c r="B247" s="479"/>
      <c r="C247" s="338"/>
      <c r="D247" s="341"/>
      <c r="E247" s="341"/>
      <c r="F247" s="335"/>
      <c r="G247" s="391" t="s">
        <v>396</v>
      </c>
      <c r="H247" s="392"/>
      <c r="I247" s="392"/>
      <c r="J247" s="392"/>
      <c r="K247" s="393"/>
    </row>
    <row r="248" spans="1:11" s="12" customFormat="1" ht="55.2" customHeight="1">
      <c r="A248" s="202"/>
      <c r="B248" s="479"/>
      <c r="C248" s="338"/>
      <c r="D248" s="341"/>
      <c r="E248" s="341"/>
      <c r="F248" s="335"/>
      <c r="G248" s="316" t="s">
        <v>207</v>
      </c>
      <c r="H248" s="308" t="s">
        <v>208</v>
      </c>
      <c r="I248" s="308" t="s">
        <v>572</v>
      </c>
      <c r="J248" s="308" t="s">
        <v>573</v>
      </c>
      <c r="K248" s="252" t="s">
        <v>391</v>
      </c>
    </row>
    <row r="249" spans="1:11" s="12" customFormat="1" ht="15.6">
      <c r="A249" s="202"/>
      <c r="B249" s="479"/>
      <c r="C249" s="338"/>
      <c r="D249" s="341"/>
      <c r="E249" s="341"/>
      <c r="F249" s="335"/>
      <c r="G249" s="391" t="s">
        <v>397</v>
      </c>
      <c r="H249" s="392"/>
      <c r="I249" s="392"/>
      <c r="J249" s="392"/>
      <c r="K249" s="393"/>
    </row>
    <row r="250" spans="1:11" s="12" customFormat="1" ht="109.8" customHeight="1">
      <c r="A250" s="202"/>
      <c r="B250" s="479"/>
      <c r="C250" s="338"/>
      <c r="D250" s="341"/>
      <c r="E250" s="341"/>
      <c r="F250" s="335"/>
      <c r="G250" s="316" t="s">
        <v>407</v>
      </c>
      <c r="H250" s="308" t="s">
        <v>186</v>
      </c>
      <c r="I250" s="308" t="s">
        <v>574</v>
      </c>
      <c r="J250" s="263">
        <f>I250/H250</f>
        <v>2.2999999999999998</v>
      </c>
      <c r="K250" s="252"/>
    </row>
    <row r="251" spans="1:11" s="12" customFormat="1" ht="46.8">
      <c r="A251" s="27"/>
      <c r="B251" s="421"/>
      <c r="C251" s="339"/>
      <c r="D251" s="342"/>
      <c r="E251" s="342"/>
      <c r="F251" s="336"/>
      <c r="G251" s="316" t="s">
        <v>209</v>
      </c>
      <c r="H251" s="276">
        <v>2700</v>
      </c>
      <c r="I251" s="276">
        <v>1380</v>
      </c>
      <c r="J251" s="263">
        <f>I251/H251</f>
        <v>0.51111111111111107</v>
      </c>
      <c r="K251" s="252" t="s">
        <v>512</v>
      </c>
    </row>
    <row r="252" spans="1:11" s="12" customFormat="1" ht="15.6">
      <c r="A252" s="27"/>
      <c r="B252" s="326" t="s">
        <v>210</v>
      </c>
      <c r="C252" s="327"/>
      <c r="D252" s="137">
        <v>0</v>
      </c>
      <c r="E252" s="137">
        <v>0</v>
      </c>
      <c r="F252" s="135">
        <v>0</v>
      </c>
      <c r="G252" s="136"/>
      <c r="H252" s="128"/>
      <c r="I252" s="128"/>
      <c r="J252" s="128"/>
      <c r="K252" s="128"/>
    </row>
    <row r="253" spans="1:11" s="12" customFormat="1" ht="257.39999999999998" customHeight="1">
      <c r="A253" s="203"/>
      <c r="B253" s="420" t="s">
        <v>556</v>
      </c>
      <c r="C253" s="337" t="s">
        <v>15</v>
      </c>
      <c r="D253" s="261">
        <v>130.21299999999999</v>
      </c>
      <c r="E253" s="261">
        <v>130.21</v>
      </c>
      <c r="F253" s="253">
        <f>E253/D253</f>
        <v>0.99997696082572407</v>
      </c>
      <c r="G253" s="316" t="s">
        <v>398</v>
      </c>
      <c r="H253" s="252">
        <v>2222</v>
      </c>
      <c r="I253" s="252">
        <v>683</v>
      </c>
      <c r="J253" s="263">
        <f>I253/H253</f>
        <v>0.30738073807380739</v>
      </c>
      <c r="K253" s="482" t="s">
        <v>211</v>
      </c>
    </row>
    <row r="254" spans="1:11" s="12" customFormat="1" ht="131.4" customHeight="1">
      <c r="A254" s="204"/>
      <c r="B254" s="421"/>
      <c r="C254" s="339"/>
      <c r="D254" s="302"/>
      <c r="E254" s="302"/>
      <c r="F254" s="22"/>
      <c r="G254" s="316" t="s">
        <v>212</v>
      </c>
      <c r="H254" s="252">
        <v>0</v>
      </c>
      <c r="I254" s="252">
        <v>0</v>
      </c>
      <c r="J254" s="263">
        <v>0</v>
      </c>
      <c r="K254" s="482"/>
    </row>
    <row r="255" spans="1:11" s="12" customFormat="1" ht="15.6">
      <c r="A255" s="195"/>
      <c r="B255" s="483" t="s">
        <v>213</v>
      </c>
      <c r="C255" s="484"/>
      <c r="D255" s="302">
        <f>SUM(D253:D254)</f>
        <v>130.21299999999999</v>
      </c>
      <c r="E255" s="302">
        <f>SUM(E253:E254)</f>
        <v>130.21</v>
      </c>
      <c r="F255" s="263">
        <f>E255/D255</f>
        <v>0.99997696082572407</v>
      </c>
      <c r="G255" s="299"/>
      <c r="H255" s="195"/>
      <c r="I255" s="195"/>
      <c r="J255" s="195"/>
      <c r="K255" s="195"/>
    </row>
    <row r="256" spans="1:11" s="12" customFormat="1" ht="15.6" customHeight="1">
      <c r="A256" s="380"/>
      <c r="B256" s="323" t="s">
        <v>399</v>
      </c>
      <c r="C256" s="485" t="s">
        <v>15</v>
      </c>
      <c r="D256" s="340">
        <v>361.02</v>
      </c>
      <c r="E256" s="340">
        <v>361.02</v>
      </c>
      <c r="F256" s="343">
        <f>E256/D256</f>
        <v>1</v>
      </c>
      <c r="G256" s="420" t="s">
        <v>411</v>
      </c>
      <c r="H256" s="323">
        <v>1028</v>
      </c>
      <c r="I256" s="323">
        <v>342</v>
      </c>
      <c r="J256" s="374">
        <f>I256/H256</f>
        <v>0.33268482490272372</v>
      </c>
      <c r="K256" s="323" t="s">
        <v>494</v>
      </c>
    </row>
    <row r="257" spans="1:11" s="12" customFormat="1" ht="15.6" customHeight="1">
      <c r="A257" s="381"/>
      <c r="B257" s="324"/>
      <c r="C257" s="486"/>
      <c r="D257" s="341"/>
      <c r="E257" s="341"/>
      <c r="F257" s="335"/>
      <c r="G257" s="479"/>
      <c r="H257" s="324"/>
      <c r="I257" s="324"/>
      <c r="J257" s="324"/>
      <c r="K257" s="324"/>
    </row>
    <row r="258" spans="1:11" s="12" customFormat="1" ht="123" customHeight="1">
      <c r="A258" s="381"/>
      <c r="B258" s="324"/>
      <c r="C258" s="486"/>
      <c r="D258" s="341"/>
      <c r="E258" s="341"/>
      <c r="F258" s="335"/>
      <c r="G258" s="421"/>
      <c r="H258" s="325"/>
      <c r="I258" s="325"/>
      <c r="J258" s="325"/>
      <c r="K258" s="325"/>
    </row>
    <row r="259" spans="1:11" s="12" customFormat="1" ht="109.8" customHeight="1">
      <c r="A259" s="382"/>
      <c r="B259" s="324"/>
      <c r="C259" s="486"/>
      <c r="D259" s="341"/>
      <c r="E259" s="341"/>
      <c r="F259" s="335"/>
      <c r="G259" s="256" t="s">
        <v>444</v>
      </c>
      <c r="H259" s="251">
        <v>16</v>
      </c>
      <c r="I259" s="251">
        <v>3</v>
      </c>
      <c r="J259" s="258">
        <f>I259/H259</f>
        <v>0.1875</v>
      </c>
      <c r="K259" s="251" t="s">
        <v>495</v>
      </c>
    </row>
    <row r="260" spans="1:11" s="12" customFormat="1" ht="165" customHeight="1">
      <c r="A260" s="195"/>
      <c r="B260" s="324"/>
      <c r="C260" s="486"/>
      <c r="D260" s="341"/>
      <c r="E260" s="341"/>
      <c r="F260" s="335"/>
      <c r="G260" s="256" t="s">
        <v>452</v>
      </c>
      <c r="H260" s="251">
        <v>0</v>
      </c>
      <c r="I260" s="251">
        <v>0</v>
      </c>
      <c r="J260" s="258">
        <v>0</v>
      </c>
      <c r="K260" s="251" t="s">
        <v>448</v>
      </c>
    </row>
    <row r="261" spans="1:11" s="12" customFormat="1" ht="39" customHeight="1">
      <c r="A261" s="195"/>
      <c r="B261" s="325"/>
      <c r="C261" s="487"/>
      <c r="D261" s="342"/>
      <c r="E261" s="342"/>
      <c r="F261" s="336"/>
      <c r="G261" s="256" t="s">
        <v>412</v>
      </c>
      <c r="H261" s="251">
        <v>1</v>
      </c>
      <c r="I261" s="251">
        <v>0</v>
      </c>
      <c r="J261" s="488">
        <v>0</v>
      </c>
      <c r="K261" s="251" t="s">
        <v>413</v>
      </c>
    </row>
    <row r="262" spans="1:11" s="12" customFormat="1" ht="28.8" customHeight="1">
      <c r="A262" s="18"/>
      <c r="B262" s="326" t="s">
        <v>403</v>
      </c>
      <c r="C262" s="327"/>
      <c r="D262" s="137">
        <f>D256+D261</f>
        <v>361.02</v>
      </c>
      <c r="E262" s="137">
        <f>E256+E261</f>
        <v>361.02</v>
      </c>
      <c r="F262" s="140">
        <f>E262/D262</f>
        <v>1</v>
      </c>
      <c r="G262" s="136"/>
      <c r="H262" s="128"/>
      <c r="I262" s="128"/>
      <c r="J262" s="128"/>
      <c r="K262" s="128"/>
    </row>
    <row r="263" spans="1:11" s="12" customFormat="1" ht="27.6" customHeight="1">
      <c r="A263" s="17"/>
      <c r="B263" s="328" t="s">
        <v>21</v>
      </c>
      <c r="C263" s="329"/>
      <c r="D263" s="138">
        <f>D262+D255+D252</f>
        <v>491.23299999999995</v>
      </c>
      <c r="E263" s="138">
        <f>E262+E255+E225</f>
        <v>491.23</v>
      </c>
      <c r="F263" s="139">
        <f>E263/D263</f>
        <v>0.99999389291843188</v>
      </c>
      <c r="G263" s="123"/>
      <c r="H263" s="124"/>
      <c r="I263" s="124"/>
      <c r="J263" s="124"/>
      <c r="K263" s="125"/>
    </row>
    <row r="264" spans="1:11" s="12" customFormat="1" ht="15.6" customHeight="1">
      <c r="A264" s="205">
        <v>13</v>
      </c>
      <c r="B264" s="380" t="s">
        <v>496</v>
      </c>
      <c r="C264" s="308"/>
      <c r="D264" s="28"/>
      <c r="E264" s="28"/>
      <c r="F264" s="263"/>
      <c r="G264" s="391"/>
      <c r="H264" s="392"/>
      <c r="I264" s="392"/>
      <c r="J264" s="392"/>
      <c r="K264" s="393"/>
    </row>
    <row r="265" spans="1:11" s="12" customFormat="1" ht="33" customHeight="1">
      <c r="A265" s="197"/>
      <c r="B265" s="381"/>
      <c r="C265" s="432"/>
      <c r="D265" s="489"/>
      <c r="E265" s="489"/>
      <c r="F265" s="490"/>
      <c r="G265" s="426"/>
      <c r="H265" s="426"/>
      <c r="I265" s="426"/>
      <c r="J265" s="426"/>
      <c r="K265" s="426"/>
    </row>
    <row r="266" spans="1:11" s="12" customFormat="1" ht="15.6">
      <c r="A266" s="197"/>
      <c r="B266" s="381"/>
      <c r="C266" s="432"/>
      <c r="D266" s="489"/>
      <c r="E266" s="489"/>
      <c r="F266" s="490"/>
      <c r="G266" s="491" t="s">
        <v>214</v>
      </c>
      <c r="H266" s="491"/>
      <c r="I266" s="491"/>
      <c r="J266" s="491"/>
      <c r="K266" s="491"/>
    </row>
    <row r="267" spans="1:11" s="12" customFormat="1" ht="29.4" customHeight="1">
      <c r="A267" s="197"/>
      <c r="B267" s="381"/>
      <c r="C267" s="271" t="s">
        <v>15</v>
      </c>
      <c r="D267" s="272">
        <v>2003.29</v>
      </c>
      <c r="E267" s="272">
        <v>2003.29</v>
      </c>
      <c r="F267" s="492">
        <f>E267/D267</f>
        <v>1</v>
      </c>
      <c r="G267" s="316"/>
      <c r="H267" s="252"/>
      <c r="I267" s="276"/>
      <c r="J267" s="263"/>
      <c r="K267" s="252"/>
    </row>
    <row r="268" spans="1:11" s="12" customFormat="1" ht="31.2">
      <c r="A268" s="197"/>
      <c r="B268" s="381"/>
      <c r="C268" s="271"/>
      <c r="D268" s="272"/>
      <c r="E268" s="272"/>
      <c r="F268" s="492"/>
      <c r="G268" s="316" t="s">
        <v>417</v>
      </c>
      <c r="H268" s="252">
        <v>24</v>
      </c>
      <c r="I268" s="276">
        <v>41</v>
      </c>
      <c r="J268" s="263">
        <f t="shared" ref="J268:J275" si="9">I268/H268</f>
        <v>1.7083333333333333</v>
      </c>
      <c r="K268" s="482"/>
    </row>
    <row r="269" spans="1:11" s="12" customFormat="1" ht="41.4" customHeight="1">
      <c r="A269" s="197"/>
      <c r="B269" s="381"/>
      <c r="C269" s="271"/>
      <c r="D269" s="272"/>
      <c r="E269" s="272"/>
      <c r="F269" s="492"/>
      <c r="G269" s="316" t="s">
        <v>418</v>
      </c>
      <c r="H269" s="252">
        <v>20</v>
      </c>
      <c r="I269" s="276">
        <v>103</v>
      </c>
      <c r="J269" s="263">
        <f t="shared" si="9"/>
        <v>5.15</v>
      </c>
      <c r="K269" s="482"/>
    </row>
    <row r="270" spans="1:11" s="12" customFormat="1" ht="39" customHeight="1">
      <c r="A270" s="197"/>
      <c r="B270" s="381"/>
      <c r="C270" s="271"/>
      <c r="D270" s="272"/>
      <c r="E270" s="272"/>
      <c r="F270" s="492"/>
      <c r="G270" s="316" t="s">
        <v>419</v>
      </c>
      <c r="H270" s="252">
        <v>111</v>
      </c>
      <c r="I270" s="276">
        <v>135</v>
      </c>
      <c r="J270" s="263">
        <f t="shared" si="9"/>
        <v>1.2162162162162162</v>
      </c>
      <c r="K270" s="482"/>
    </row>
    <row r="271" spans="1:11" s="12" customFormat="1" ht="39" customHeight="1">
      <c r="A271" s="197"/>
      <c r="B271" s="381"/>
      <c r="C271" s="271"/>
      <c r="D271" s="272"/>
      <c r="E271" s="272"/>
      <c r="F271" s="492"/>
      <c r="G271" s="316" t="s">
        <v>421</v>
      </c>
      <c r="H271" s="252">
        <v>860</v>
      </c>
      <c r="I271" s="276">
        <v>1023</v>
      </c>
      <c r="J271" s="263">
        <f t="shared" si="9"/>
        <v>1.1895348837209303</v>
      </c>
      <c r="K271" s="482"/>
    </row>
    <row r="272" spans="1:11" s="12" customFormat="1" ht="27.6" customHeight="1">
      <c r="A272" s="197"/>
      <c r="B272" s="381"/>
      <c r="C272" s="271"/>
      <c r="D272" s="272"/>
      <c r="E272" s="272"/>
      <c r="F272" s="492"/>
      <c r="G272" s="316" t="s">
        <v>420</v>
      </c>
      <c r="H272" s="252">
        <v>170</v>
      </c>
      <c r="I272" s="276">
        <v>485</v>
      </c>
      <c r="J272" s="263">
        <f t="shared" si="9"/>
        <v>2.8529411764705883</v>
      </c>
      <c r="K272" s="482"/>
    </row>
    <row r="273" spans="1:11" s="12" customFormat="1" ht="37.799999999999997" customHeight="1">
      <c r="A273" s="197"/>
      <c r="B273" s="381"/>
      <c r="C273" s="271"/>
      <c r="D273" s="272"/>
      <c r="E273" s="272"/>
      <c r="F273" s="492"/>
      <c r="G273" s="316" t="s">
        <v>422</v>
      </c>
      <c r="H273" s="252">
        <v>75</v>
      </c>
      <c r="I273" s="276">
        <v>161</v>
      </c>
      <c r="J273" s="263">
        <f t="shared" si="9"/>
        <v>2.1466666666666665</v>
      </c>
      <c r="K273" s="482"/>
    </row>
    <row r="274" spans="1:11" s="12" customFormat="1" ht="45.6" customHeight="1">
      <c r="A274" s="197"/>
      <c r="B274" s="381"/>
      <c r="C274" s="271"/>
      <c r="D274" s="272"/>
      <c r="E274" s="272"/>
      <c r="F274" s="492"/>
      <c r="G274" s="316" t="s">
        <v>423</v>
      </c>
      <c r="H274" s="252">
        <v>115</v>
      </c>
      <c r="I274" s="276">
        <v>185</v>
      </c>
      <c r="J274" s="263">
        <f t="shared" si="9"/>
        <v>1.6086956521739131</v>
      </c>
      <c r="K274" s="482"/>
    </row>
    <row r="275" spans="1:11" s="12" customFormat="1" ht="44.4" customHeight="1">
      <c r="A275" s="197"/>
      <c r="B275" s="381"/>
      <c r="C275" s="432"/>
      <c r="D275" s="489"/>
      <c r="E275" s="489"/>
      <c r="F275" s="490"/>
      <c r="G275" s="316" t="s">
        <v>424</v>
      </c>
      <c r="H275" s="252">
        <v>1310</v>
      </c>
      <c r="I275" s="276">
        <v>1508</v>
      </c>
      <c r="J275" s="263">
        <f t="shared" si="9"/>
        <v>1.1511450381679389</v>
      </c>
      <c r="K275" s="482"/>
    </row>
    <row r="276" spans="1:11" s="12" customFormat="1" ht="15.6">
      <c r="A276" s="197"/>
      <c r="B276" s="381"/>
      <c r="C276" s="432"/>
      <c r="D276" s="489"/>
      <c r="E276" s="489"/>
      <c r="F276" s="490"/>
      <c r="G276" s="391" t="s">
        <v>215</v>
      </c>
      <c r="H276" s="392"/>
      <c r="I276" s="392"/>
      <c r="J276" s="392"/>
      <c r="K276" s="393"/>
    </row>
    <row r="277" spans="1:11" s="12" customFormat="1" ht="31.2">
      <c r="A277" s="197"/>
      <c r="B277" s="381"/>
      <c r="C277" s="432"/>
      <c r="D277" s="489"/>
      <c r="E277" s="489"/>
      <c r="F277" s="490"/>
      <c r="G277" s="316" t="s">
        <v>216</v>
      </c>
      <c r="H277" s="252">
        <v>5</v>
      </c>
      <c r="I277" s="276">
        <v>8</v>
      </c>
      <c r="J277" s="263">
        <f>I277/H277</f>
        <v>1.6</v>
      </c>
      <c r="K277" s="252"/>
    </row>
    <row r="278" spans="1:11" s="12" customFormat="1" ht="31.2">
      <c r="A278" s="197"/>
      <c r="B278" s="381"/>
      <c r="C278" s="432"/>
      <c r="D278" s="489"/>
      <c r="E278" s="489"/>
      <c r="F278" s="490"/>
      <c r="G278" s="316" t="s">
        <v>217</v>
      </c>
      <c r="H278" s="252">
        <v>4</v>
      </c>
      <c r="I278" s="279">
        <v>10.7</v>
      </c>
      <c r="J278" s="263">
        <f>I278/H278</f>
        <v>2.6749999999999998</v>
      </c>
      <c r="K278" s="252"/>
    </row>
    <row r="279" spans="1:11" s="12" customFormat="1" ht="62.4">
      <c r="A279" s="197"/>
      <c r="B279" s="381"/>
      <c r="C279" s="432"/>
      <c r="D279" s="489"/>
      <c r="E279" s="489"/>
      <c r="F279" s="490"/>
      <c r="G279" s="316" t="s">
        <v>432</v>
      </c>
      <c r="H279" s="252">
        <v>19</v>
      </c>
      <c r="I279" s="276">
        <v>47</v>
      </c>
      <c r="J279" s="263">
        <f>I279/H279</f>
        <v>2.4736842105263159</v>
      </c>
      <c r="K279" s="252"/>
    </row>
    <row r="280" spans="1:11" s="12" customFormat="1" ht="15.6">
      <c r="A280" s="197"/>
      <c r="B280" s="381"/>
      <c r="C280" s="432"/>
      <c r="D280" s="489"/>
      <c r="E280" s="489"/>
      <c r="F280" s="490"/>
      <c r="G280" s="316" t="s">
        <v>218</v>
      </c>
      <c r="H280" s="252">
        <v>8</v>
      </c>
      <c r="I280" s="276">
        <v>17</v>
      </c>
      <c r="J280" s="263">
        <f>I280/H280</f>
        <v>2.125</v>
      </c>
      <c r="K280" s="252"/>
    </row>
    <row r="281" spans="1:11" s="12" customFormat="1" ht="15.6">
      <c r="A281" s="197"/>
      <c r="B281" s="381"/>
      <c r="C281" s="432"/>
      <c r="D281" s="489"/>
      <c r="E281" s="489"/>
      <c r="F281" s="490"/>
      <c r="G281" s="316" t="s">
        <v>219</v>
      </c>
      <c r="H281" s="252">
        <v>3</v>
      </c>
      <c r="I281" s="276">
        <v>14</v>
      </c>
      <c r="J281" s="263">
        <f t="shared" ref="J281:J282" si="10">I281/H281</f>
        <v>4.666666666666667</v>
      </c>
      <c r="K281" s="252"/>
    </row>
    <row r="282" spans="1:11" s="12" customFormat="1" ht="39" customHeight="1">
      <c r="A282" s="197"/>
      <c r="B282" s="381"/>
      <c r="C282" s="432"/>
      <c r="D282" s="489"/>
      <c r="E282" s="489"/>
      <c r="F282" s="490"/>
      <c r="G282" s="316" t="s">
        <v>438</v>
      </c>
      <c r="H282" s="252">
        <v>8</v>
      </c>
      <c r="I282" s="276">
        <v>16</v>
      </c>
      <c r="J282" s="493">
        <f t="shared" si="10"/>
        <v>2</v>
      </c>
      <c r="K282" s="291"/>
    </row>
    <row r="283" spans="1:11" s="12" customFormat="1" ht="29.4" customHeight="1">
      <c r="A283" s="197"/>
      <c r="B283" s="381"/>
      <c r="C283" s="432"/>
      <c r="D283" s="489"/>
      <c r="E283" s="489"/>
      <c r="F283" s="490"/>
      <c r="G283" s="391" t="s">
        <v>220</v>
      </c>
      <c r="H283" s="392"/>
      <c r="I283" s="392"/>
      <c r="J283" s="392"/>
      <c r="K283" s="393"/>
    </row>
    <row r="284" spans="1:11" s="12" customFormat="1" ht="15.6">
      <c r="A284" s="197"/>
      <c r="B284" s="381"/>
      <c r="C284" s="432"/>
      <c r="D284" s="489"/>
      <c r="E284" s="489"/>
      <c r="F284" s="490"/>
      <c r="G284" s="494"/>
      <c r="H284" s="252"/>
      <c r="I284" s="276"/>
      <c r="J284" s="263"/>
      <c r="K284" s="252"/>
    </row>
    <row r="285" spans="1:11" s="12" customFormat="1" ht="43.2" customHeight="1">
      <c r="A285" s="197"/>
      <c r="B285" s="381"/>
      <c r="C285" s="432"/>
      <c r="D285" s="489"/>
      <c r="E285" s="489"/>
      <c r="F285" s="490"/>
      <c r="G285" s="494" t="s">
        <v>221</v>
      </c>
      <c r="H285" s="252">
        <v>58</v>
      </c>
      <c r="I285" s="276">
        <v>66</v>
      </c>
      <c r="J285" s="263">
        <f>I285/H285</f>
        <v>1.1379310344827587</v>
      </c>
      <c r="K285" s="252"/>
    </row>
    <row r="286" spans="1:11" s="12" customFormat="1" ht="43.2" customHeight="1">
      <c r="A286" s="197"/>
      <c r="B286" s="381"/>
      <c r="C286" s="432"/>
      <c r="D286" s="489"/>
      <c r="E286" s="489"/>
      <c r="F286" s="490"/>
      <c r="G286" s="494" t="s">
        <v>222</v>
      </c>
      <c r="H286" s="252">
        <v>5</v>
      </c>
      <c r="I286" s="276">
        <v>16</v>
      </c>
      <c r="J286" s="263">
        <f>I286/H286</f>
        <v>3.2</v>
      </c>
      <c r="K286" s="284"/>
    </row>
    <row r="287" spans="1:11" s="12" customFormat="1" ht="32.4" customHeight="1">
      <c r="A287" s="197"/>
      <c r="B287" s="381"/>
      <c r="C287" s="432"/>
      <c r="D287" s="489"/>
      <c r="E287" s="489"/>
      <c r="F287" s="490"/>
      <c r="G287" s="494" t="s">
        <v>425</v>
      </c>
      <c r="H287" s="252">
        <v>1753</v>
      </c>
      <c r="I287" s="276">
        <v>1790</v>
      </c>
      <c r="J287" s="263">
        <f>I287/H287</f>
        <v>1.0211066742726753</v>
      </c>
      <c r="K287" s="252"/>
    </row>
    <row r="288" spans="1:11" s="12" customFormat="1" ht="15.6">
      <c r="A288" s="197"/>
      <c r="B288" s="381"/>
      <c r="C288" s="432"/>
      <c r="D288" s="489"/>
      <c r="E288" s="489"/>
      <c r="F288" s="490"/>
      <c r="G288" s="394" t="s">
        <v>223</v>
      </c>
      <c r="H288" s="395"/>
      <c r="I288" s="395"/>
      <c r="J288" s="395"/>
      <c r="K288" s="396"/>
    </row>
    <row r="289" spans="1:11" s="12" customFormat="1" ht="62.4">
      <c r="A289" s="197"/>
      <c r="B289" s="381"/>
      <c r="C289" s="432"/>
      <c r="D289" s="489"/>
      <c r="E289" s="489"/>
      <c r="F289" s="490"/>
      <c r="G289" s="316" t="s">
        <v>224</v>
      </c>
      <c r="H289" s="195">
        <v>19</v>
      </c>
      <c r="I289" s="276">
        <v>26</v>
      </c>
      <c r="J289" s="263">
        <f>I289/H289</f>
        <v>1.368421052631579</v>
      </c>
      <c r="K289" s="252"/>
    </row>
    <row r="290" spans="1:11" s="12" customFormat="1" ht="15.6">
      <c r="A290" s="197"/>
      <c r="B290" s="381"/>
      <c r="C290" s="432"/>
      <c r="D290" s="489"/>
      <c r="E290" s="489"/>
      <c r="F290" s="490"/>
      <c r="G290" s="391" t="s">
        <v>225</v>
      </c>
      <c r="H290" s="392"/>
      <c r="I290" s="392"/>
      <c r="J290" s="392"/>
      <c r="K290" s="393"/>
    </row>
    <row r="291" spans="1:11" s="12" customFormat="1" ht="62.4">
      <c r="A291" s="197"/>
      <c r="B291" s="381"/>
      <c r="C291" s="432"/>
      <c r="D291" s="341"/>
      <c r="E291" s="489"/>
      <c r="F291" s="490"/>
      <c r="G291" s="316" t="s">
        <v>226</v>
      </c>
      <c r="H291" s="252">
        <v>4</v>
      </c>
      <c r="I291" s="276">
        <v>8</v>
      </c>
      <c r="J291" s="263">
        <f>I291/H291</f>
        <v>2</v>
      </c>
      <c r="K291" s="252"/>
    </row>
    <row r="292" spans="1:11" s="12" customFormat="1" ht="15.6">
      <c r="A292" s="197"/>
      <c r="B292" s="381"/>
      <c r="C292" s="432"/>
      <c r="D292" s="384"/>
      <c r="E292" s="489"/>
      <c r="F292" s="490"/>
      <c r="G292" s="391" t="s">
        <v>227</v>
      </c>
      <c r="H292" s="392"/>
      <c r="I292" s="392"/>
      <c r="J292" s="392"/>
      <c r="K292" s="393"/>
    </row>
    <row r="293" spans="1:11" s="12" customFormat="1" ht="21.6" customHeight="1">
      <c r="A293" s="197"/>
      <c r="B293" s="381"/>
      <c r="C293" s="432"/>
      <c r="D293" s="384"/>
      <c r="E293" s="489"/>
      <c r="F293" s="490"/>
      <c r="G293" s="316" t="s">
        <v>228</v>
      </c>
      <c r="H293" s="252">
        <v>12</v>
      </c>
      <c r="I293" s="276">
        <v>13</v>
      </c>
      <c r="J293" s="263">
        <f>I293/H293</f>
        <v>1.0833333333333333</v>
      </c>
      <c r="K293" s="252"/>
    </row>
    <row r="294" spans="1:11" s="12" customFormat="1" ht="46.8">
      <c r="A294" s="197"/>
      <c r="B294" s="381"/>
      <c r="C294" s="432"/>
      <c r="D294" s="384"/>
      <c r="E294" s="489"/>
      <c r="F294" s="490"/>
      <c r="G294" s="316" t="s">
        <v>229</v>
      </c>
      <c r="H294" s="252">
        <v>504.6</v>
      </c>
      <c r="I294" s="279">
        <v>457.8</v>
      </c>
      <c r="J294" s="263">
        <f>I294/H294</f>
        <v>0.90725326991676569</v>
      </c>
      <c r="K294" s="284" t="s">
        <v>595</v>
      </c>
    </row>
    <row r="295" spans="1:11" s="12" customFormat="1" ht="31.2">
      <c r="A295" s="197"/>
      <c r="B295" s="381"/>
      <c r="C295" s="432"/>
      <c r="D295" s="384"/>
      <c r="E295" s="489"/>
      <c r="F295" s="490"/>
      <c r="G295" s="316" t="s">
        <v>426</v>
      </c>
      <c r="H295" s="443">
        <v>6</v>
      </c>
      <c r="I295" s="276">
        <v>8</v>
      </c>
      <c r="J295" s="495">
        <f>I295/H295</f>
        <v>1.3333333333333333</v>
      </c>
      <c r="K295" s="252"/>
    </row>
    <row r="296" spans="1:11" s="12" customFormat="1" ht="46.8" customHeight="1">
      <c r="A296" s="197"/>
      <c r="B296" s="381"/>
      <c r="C296" s="432"/>
      <c r="D296" s="384"/>
      <c r="E296" s="489"/>
      <c r="F296" s="490"/>
      <c r="G296" s="496" t="s">
        <v>230</v>
      </c>
      <c r="H296" s="497"/>
      <c r="I296" s="497"/>
      <c r="J296" s="497"/>
      <c r="K296" s="498"/>
    </row>
    <row r="297" spans="1:11" s="12" customFormat="1" ht="73.8" customHeight="1">
      <c r="A297" s="197"/>
      <c r="B297" s="381"/>
      <c r="C297" s="432"/>
      <c r="D297" s="384"/>
      <c r="E297" s="489"/>
      <c r="F297" s="490"/>
      <c r="G297" s="316" t="s">
        <v>231</v>
      </c>
      <c r="H297" s="252">
        <v>103.2</v>
      </c>
      <c r="I297" s="279">
        <v>105.7</v>
      </c>
      <c r="J297" s="263">
        <f>I297/H297</f>
        <v>1.0242248062015504</v>
      </c>
      <c r="K297" s="252" t="s">
        <v>554</v>
      </c>
    </row>
    <row r="298" spans="1:11" s="12" customFormat="1" ht="133.80000000000001" customHeight="1">
      <c r="A298" s="197"/>
      <c r="B298" s="381"/>
      <c r="C298" s="432"/>
      <c r="D298" s="384"/>
      <c r="E298" s="489"/>
      <c r="F298" s="499"/>
      <c r="G298" s="316" t="s">
        <v>232</v>
      </c>
      <c r="H298" s="252">
        <v>12</v>
      </c>
      <c r="I298" s="276">
        <v>16</v>
      </c>
      <c r="J298" s="263">
        <f>I298/H298</f>
        <v>1.3333333333333333</v>
      </c>
      <c r="K298" s="284"/>
    </row>
    <row r="299" spans="1:11" s="12" customFormat="1" ht="69" customHeight="1">
      <c r="A299" s="197"/>
      <c r="B299" s="381"/>
      <c r="C299" s="432"/>
      <c r="D299" s="384"/>
      <c r="E299" s="489"/>
      <c r="F299" s="500"/>
      <c r="G299" s="316" t="s">
        <v>233</v>
      </c>
      <c r="H299" s="252">
        <v>9</v>
      </c>
      <c r="I299" s="276">
        <v>9</v>
      </c>
      <c r="J299" s="263">
        <f>I299/H299</f>
        <v>1</v>
      </c>
      <c r="K299" s="252"/>
    </row>
    <row r="300" spans="1:11" s="12" customFormat="1" ht="139.80000000000001" customHeight="1">
      <c r="A300" s="199"/>
      <c r="B300" s="381"/>
      <c r="C300" s="432"/>
      <c r="D300" s="384"/>
      <c r="E300" s="489"/>
      <c r="F300" s="501"/>
      <c r="G300" s="316" t="s">
        <v>234</v>
      </c>
      <c r="H300" s="252">
        <v>12</v>
      </c>
      <c r="I300" s="276">
        <v>23</v>
      </c>
      <c r="J300" s="263">
        <f>I300/H300</f>
        <v>1.9166666666666667</v>
      </c>
      <c r="K300" s="252"/>
    </row>
    <row r="301" spans="1:11" s="12" customFormat="1" ht="15.6">
      <c r="A301" s="199"/>
      <c r="B301" s="381"/>
      <c r="C301" s="432"/>
      <c r="D301" s="384"/>
      <c r="E301" s="489"/>
      <c r="F301" s="500"/>
      <c r="G301" s="391" t="s">
        <v>235</v>
      </c>
      <c r="H301" s="392"/>
      <c r="I301" s="392"/>
      <c r="J301" s="392"/>
      <c r="K301" s="393"/>
    </row>
    <row r="302" spans="1:11" s="12" customFormat="1" ht="93.6">
      <c r="A302" s="199"/>
      <c r="B302" s="381"/>
      <c r="C302" s="432"/>
      <c r="D302" s="384"/>
      <c r="E302" s="489"/>
      <c r="F302" s="500"/>
      <c r="G302" s="316" t="s">
        <v>236</v>
      </c>
      <c r="H302" s="252">
        <v>3</v>
      </c>
      <c r="I302" s="276">
        <v>4</v>
      </c>
      <c r="J302" s="263">
        <f>I302/H302</f>
        <v>1.3333333333333333</v>
      </c>
      <c r="K302" s="276"/>
    </row>
    <row r="303" spans="1:11" s="12" customFormat="1" ht="15.6">
      <c r="A303" s="199"/>
      <c r="B303" s="381"/>
      <c r="C303" s="432"/>
      <c r="D303" s="384"/>
      <c r="E303" s="489"/>
      <c r="F303" s="500"/>
      <c r="G303" s="391" t="s">
        <v>237</v>
      </c>
      <c r="H303" s="392"/>
      <c r="I303" s="392"/>
      <c r="J303" s="392"/>
      <c r="K303" s="393"/>
    </row>
    <row r="304" spans="1:11" s="12" customFormat="1" ht="62.4">
      <c r="A304" s="17"/>
      <c r="B304" s="382"/>
      <c r="C304" s="502"/>
      <c r="D304" s="401"/>
      <c r="E304" s="503"/>
      <c r="F304" s="22"/>
      <c r="G304" s="316" t="s">
        <v>238</v>
      </c>
      <c r="H304" s="252">
        <v>16</v>
      </c>
      <c r="I304" s="276">
        <v>30</v>
      </c>
      <c r="J304" s="263">
        <f>I304/H304</f>
        <v>1.875</v>
      </c>
      <c r="K304" s="252"/>
    </row>
    <row r="305" spans="1:11" s="12" customFormat="1" ht="21" customHeight="1">
      <c r="A305" s="170"/>
      <c r="B305" s="328" t="s">
        <v>21</v>
      </c>
      <c r="C305" s="329"/>
      <c r="D305" s="131">
        <f>SUM(D265:D298)</f>
        <v>2003.29</v>
      </c>
      <c r="E305" s="131">
        <f>SUM(E265:E298)</f>
        <v>2003.29</v>
      </c>
      <c r="F305" s="139">
        <f>E305/D305</f>
        <v>1</v>
      </c>
      <c r="G305" s="123"/>
      <c r="H305" s="124"/>
      <c r="I305" s="124"/>
      <c r="J305" s="124"/>
      <c r="K305" s="125"/>
    </row>
    <row r="306" spans="1:11" s="12" customFormat="1" ht="50.4" customHeight="1">
      <c r="A306" s="323">
        <v>14</v>
      </c>
      <c r="B306" s="380" t="s">
        <v>497</v>
      </c>
      <c r="C306" s="337" t="s">
        <v>15</v>
      </c>
      <c r="D306" s="340">
        <v>11330.13</v>
      </c>
      <c r="E306" s="340">
        <v>9608.65</v>
      </c>
      <c r="F306" s="343">
        <f>E306/D306</f>
        <v>0.84806176098597286</v>
      </c>
      <c r="G306" s="385" t="s">
        <v>239</v>
      </c>
      <c r="H306" s="386"/>
      <c r="I306" s="386"/>
      <c r="J306" s="386"/>
      <c r="K306" s="387"/>
    </row>
    <row r="307" spans="1:11" s="12" customFormat="1" ht="66.599999999999994" customHeight="1">
      <c r="A307" s="324"/>
      <c r="B307" s="382"/>
      <c r="C307" s="338"/>
      <c r="D307" s="341"/>
      <c r="E307" s="341"/>
      <c r="F307" s="335"/>
      <c r="G307" s="316" t="s">
        <v>240</v>
      </c>
      <c r="H307" s="252">
        <v>18</v>
      </c>
      <c r="I307" s="252">
        <v>15</v>
      </c>
      <c r="J307" s="263">
        <f>I307/H307</f>
        <v>0.83333333333333337</v>
      </c>
      <c r="K307" s="276" t="s">
        <v>414</v>
      </c>
    </row>
    <row r="308" spans="1:11" s="12" customFormat="1" ht="15.6">
      <c r="A308" s="324"/>
      <c r="B308" s="323" t="s">
        <v>498</v>
      </c>
      <c r="C308" s="338"/>
      <c r="D308" s="341"/>
      <c r="E308" s="341"/>
      <c r="F308" s="335"/>
      <c r="G308" s="391" t="s">
        <v>241</v>
      </c>
      <c r="H308" s="392"/>
      <c r="I308" s="392"/>
      <c r="J308" s="392"/>
      <c r="K308" s="393"/>
    </row>
    <row r="309" spans="1:11" s="12" customFormat="1" ht="46.8">
      <c r="A309" s="324"/>
      <c r="B309" s="324"/>
      <c r="C309" s="338"/>
      <c r="D309" s="341"/>
      <c r="E309" s="341"/>
      <c r="F309" s="335"/>
      <c r="G309" s="316" t="s">
        <v>242</v>
      </c>
      <c r="H309" s="252">
        <v>40</v>
      </c>
      <c r="I309" s="252">
        <v>46</v>
      </c>
      <c r="J309" s="263">
        <f>I309/H309</f>
        <v>1.1499999999999999</v>
      </c>
      <c r="K309" s="276"/>
    </row>
    <row r="310" spans="1:11" s="12" customFormat="1" ht="15.6">
      <c r="A310" s="324"/>
      <c r="B310" s="324"/>
      <c r="C310" s="338"/>
      <c r="D310" s="341"/>
      <c r="E310" s="341"/>
      <c r="F310" s="335"/>
      <c r="G310" s="391" t="s">
        <v>243</v>
      </c>
      <c r="H310" s="392"/>
      <c r="I310" s="392"/>
      <c r="J310" s="392"/>
      <c r="K310" s="393"/>
    </row>
    <row r="311" spans="1:11" s="12" customFormat="1" ht="62.4">
      <c r="A311" s="324"/>
      <c r="B311" s="324"/>
      <c r="C311" s="338"/>
      <c r="D311" s="341"/>
      <c r="E311" s="341"/>
      <c r="F311" s="335"/>
      <c r="G311" s="316" t="s">
        <v>244</v>
      </c>
      <c r="H311" s="252">
        <v>13</v>
      </c>
      <c r="I311" s="252">
        <v>13</v>
      </c>
      <c r="J311" s="263">
        <f t="shared" ref="J311" si="11">I311/H311</f>
        <v>1</v>
      </c>
      <c r="K311" s="276"/>
    </row>
    <row r="312" spans="1:11" s="12" customFormat="1" ht="27" customHeight="1">
      <c r="A312" s="324"/>
      <c r="B312" s="324"/>
      <c r="C312" s="338"/>
      <c r="D312" s="341"/>
      <c r="E312" s="341"/>
      <c r="F312" s="335"/>
      <c r="G312" s="397" t="s">
        <v>245</v>
      </c>
      <c r="H312" s="347">
        <v>0</v>
      </c>
      <c r="I312" s="347">
        <v>0</v>
      </c>
      <c r="J312" s="374"/>
      <c r="K312" s="347"/>
    </row>
    <row r="313" spans="1:11" s="12" customFormat="1" ht="19.2" customHeight="1">
      <c r="A313" s="324"/>
      <c r="B313" s="324"/>
      <c r="C313" s="338"/>
      <c r="D313" s="341"/>
      <c r="E313" s="341"/>
      <c r="F313" s="335"/>
      <c r="G313" s="397"/>
      <c r="H313" s="347"/>
      <c r="I313" s="347"/>
      <c r="J313" s="376"/>
      <c r="K313" s="347"/>
    </row>
    <row r="314" spans="1:11" s="12" customFormat="1" ht="72.599999999999994" customHeight="1">
      <c r="A314" s="324"/>
      <c r="B314" s="324"/>
      <c r="C314" s="338"/>
      <c r="D314" s="341"/>
      <c r="E314" s="341"/>
      <c r="F314" s="335"/>
      <c r="G314" s="391" t="s">
        <v>246</v>
      </c>
      <c r="H314" s="392"/>
      <c r="I314" s="392"/>
      <c r="J314" s="392"/>
      <c r="K314" s="393"/>
    </row>
    <row r="315" spans="1:11" s="12" customFormat="1" ht="60.6" customHeight="1">
      <c r="A315" s="324"/>
      <c r="B315" s="324"/>
      <c r="C315" s="338"/>
      <c r="D315" s="341"/>
      <c r="E315" s="341"/>
      <c r="F315" s="335"/>
      <c r="G315" s="316" t="s">
        <v>247</v>
      </c>
      <c r="H315" s="252">
        <v>53</v>
      </c>
      <c r="I315" s="252">
        <v>53</v>
      </c>
      <c r="J315" s="263">
        <f>I315/H315</f>
        <v>1</v>
      </c>
      <c r="K315" s="252"/>
    </row>
    <row r="316" spans="1:11" s="12" customFormat="1" ht="71.400000000000006" customHeight="1">
      <c r="A316" s="324"/>
      <c r="B316" s="324"/>
      <c r="C316" s="338"/>
      <c r="D316" s="341"/>
      <c r="E316" s="341"/>
      <c r="F316" s="335"/>
      <c r="G316" s="391" t="s">
        <v>249</v>
      </c>
      <c r="H316" s="392"/>
      <c r="I316" s="392"/>
      <c r="J316" s="392"/>
      <c r="K316" s="393"/>
    </row>
    <row r="317" spans="1:11" s="12" customFormat="1" ht="62.4">
      <c r="A317" s="217"/>
      <c r="B317" s="325"/>
      <c r="C317" s="339"/>
      <c r="D317" s="342"/>
      <c r="E317" s="342"/>
      <c r="F317" s="336"/>
      <c r="G317" s="255" t="s">
        <v>250</v>
      </c>
      <c r="H317" s="252">
        <v>570</v>
      </c>
      <c r="I317" s="252">
        <v>618</v>
      </c>
      <c r="J317" s="263">
        <f>I317/H317</f>
        <v>1.0842105263157895</v>
      </c>
      <c r="K317" s="252" t="s">
        <v>248</v>
      </c>
    </row>
    <row r="318" spans="1:11" s="12" customFormat="1" ht="15.6">
      <c r="A318" s="185"/>
      <c r="B318" s="326" t="s">
        <v>251</v>
      </c>
      <c r="C318" s="327"/>
      <c r="D318" s="187">
        <v>11330.13</v>
      </c>
      <c r="E318" s="188">
        <v>9608.65</v>
      </c>
      <c r="F318" s="189">
        <f>E318/D318</f>
        <v>0.84806176098597286</v>
      </c>
      <c r="G318" s="136"/>
      <c r="H318" s="184"/>
      <c r="I318" s="128"/>
      <c r="J318" s="128"/>
      <c r="K318" s="128"/>
    </row>
    <row r="319" spans="1:11" s="12" customFormat="1" ht="162.6" customHeight="1">
      <c r="A319" s="217"/>
      <c r="B319" s="420" t="s">
        <v>499</v>
      </c>
      <c r="C319" s="464"/>
      <c r="D319" s="464"/>
      <c r="E319" s="464"/>
      <c r="F319" s="504"/>
      <c r="G319" s="278" t="s">
        <v>252</v>
      </c>
      <c r="H319" s="252"/>
      <c r="I319" s="252"/>
      <c r="J319" s="263"/>
      <c r="K319" s="252"/>
    </row>
    <row r="320" spans="1:11" s="12" customFormat="1" ht="156">
      <c r="A320" s="217"/>
      <c r="B320" s="505"/>
      <c r="C320" s="467"/>
      <c r="D320" s="467"/>
      <c r="E320" s="467"/>
      <c r="F320" s="506"/>
      <c r="G320" s="316" t="s">
        <v>402</v>
      </c>
      <c r="H320" s="252">
        <v>80</v>
      </c>
      <c r="I320" s="252">
        <v>83</v>
      </c>
      <c r="J320" s="263">
        <f>I320/H320</f>
        <v>1.0375000000000001</v>
      </c>
      <c r="K320" s="252"/>
    </row>
    <row r="321" spans="1:11" s="12" customFormat="1" ht="140.4">
      <c r="A321" s="218"/>
      <c r="B321" s="507"/>
      <c r="C321" s="470"/>
      <c r="D321" s="470"/>
      <c r="E321" s="470"/>
      <c r="F321" s="508"/>
      <c r="G321" s="316" t="s">
        <v>253</v>
      </c>
      <c r="H321" s="252">
        <v>80</v>
      </c>
      <c r="I321" s="252">
        <v>100</v>
      </c>
      <c r="J321" s="263">
        <f>I321/H321</f>
        <v>1.25</v>
      </c>
      <c r="K321" s="252"/>
    </row>
    <row r="322" spans="1:11" s="12" customFormat="1" ht="15.6">
      <c r="A322" s="18"/>
      <c r="B322" s="326" t="s">
        <v>254</v>
      </c>
      <c r="C322" s="327"/>
      <c r="D322" s="142">
        <v>0</v>
      </c>
      <c r="E322" s="143">
        <v>0</v>
      </c>
      <c r="F322" s="141">
        <v>0</v>
      </c>
      <c r="G322" s="136"/>
      <c r="H322" s="128"/>
      <c r="I322" s="128"/>
      <c r="J322" s="128"/>
      <c r="K322" s="128"/>
    </row>
    <row r="323" spans="1:11" s="12" customFormat="1" ht="22.2" customHeight="1">
      <c r="A323" s="170"/>
      <c r="B323" s="330" t="s">
        <v>21</v>
      </c>
      <c r="C323" s="331"/>
      <c r="D323" s="144">
        <f>D318+D322</f>
        <v>11330.13</v>
      </c>
      <c r="E323" s="145">
        <f>E318+E322</f>
        <v>9608.65</v>
      </c>
      <c r="F323" s="146">
        <f>E323/D323</f>
        <v>0.84806176098597286</v>
      </c>
      <c r="G323" s="123"/>
      <c r="H323" s="124"/>
      <c r="I323" s="124"/>
      <c r="J323" s="124"/>
      <c r="K323" s="125"/>
    </row>
    <row r="324" spans="1:11" s="12" customFormat="1" ht="19.2" customHeight="1">
      <c r="A324" s="324">
        <v>15</v>
      </c>
      <c r="B324" s="380" t="s">
        <v>500</v>
      </c>
      <c r="C324" s="337" t="s">
        <v>15</v>
      </c>
      <c r="D324" s="340">
        <v>0</v>
      </c>
      <c r="E324" s="340">
        <v>0</v>
      </c>
      <c r="F324" s="343">
        <v>0</v>
      </c>
      <c r="G324" s="509" t="s">
        <v>255</v>
      </c>
      <c r="H324" s="510"/>
      <c r="I324" s="510"/>
      <c r="J324" s="510"/>
      <c r="K324" s="511"/>
    </row>
    <row r="325" spans="1:11" s="12" customFormat="1" ht="14.4" customHeight="1">
      <c r="A325" s="324"/>
      <c r="B325" s="381"/>
      <c r="C325" s="338"/>
      <c r="D325" s="341"/>
      <c r="E325" s="341"/>
      <c r="F325" s="335"/>
      <c r="G325" s="388"/>
      <c r="H325" s="389"/>
      <c r="I325" s="389"/>
      <c r="J325" s="389"/>
      <c r="K325" s="390"/>
    </row>
    <row r="326" spans="1:11" s="12" customFormat="1" ht="70.8" customHeight="1">
      <c r="A326" s="324"/>
      <c r="B326" s="381"/>
      <c r="C326" s="338"/>
      <c r="D326" s="341"/>
      <c r="E326" s="341"/>
      <c r="F326" s="335"/>
      <c r="G326" s="512" t="s">
        <v>256</v>
      </c>
      <c r="H326" s="252">
        <v>100</v>
      </c>
      <c r="I326" s="252">
        <v>100</v>
      </c>
      <c r="J326" s="277">
        <v>1</v>
      </c>
      <c r="K326" s="252"/>
    </row>
    <row r="327" spans="1:11" s="12" customFormat="1" ht="15.6">
      <c r="A327" s="324"/>
      <c r="B327" s="381"/>
      <c r="C327" s="338"/>
      <c r="D327" s="341"/>
      <c r="E327" s="341"/>
      <c r="F327" s="335"/>
      <c r="G327" s="496" t="s">
        <v>257</v>
      </c>
      <c r="H327" s="497"/>
      <c r="I327" s="497"/>
      <c r="J327" s="497"/>
      <c r="K327" s="498"/>
    </row>
    <row r="328" spans="1:11" s="12" customFormat="1" ht="78">
      <c r="A328" s="324"/>
      <c r="B328" s="381"/>
      <c r="C328" s="338"/>
      <c r="D328" s="341"/>
      <c r="E328" s="341"/>
      <c r="F328" s="335"/>
      <c r="G328" s="316" t="s">
        <v>258</v>
      </c>
      <c r="H328" s="252" t="s">
        <v>431</v>
      </c>
      <c r="I328" s="252">
        <v>5</v>
      </c>
      <c r="J328" s="277">
        <v>0.5</v>
      </c>
      <c r="K328" s="252" t="s">
        <v>581</v>
      </c>
    </row>
    <row r="329" spans="1:11" s="12" customFormat="1" ht="62.4">
      <c r="A329" s="324"/>
      <c r="B329" s="381"/>
      <c r="C329" s="338"/>
      <c r="D329" s="341"/>
      <c r="E329" s="341"/>
      <c r="F329" s="335"/>
      <c r="G329" s="17" t="s">
        <v>260</v>
      </c>
      <c r="H329" s="252" t="s">
        <v>259</v>
      </c>
      <c r="I329" s="252">
        <v>25</v>
      </c>
      <c r="J329" s="277">
        <v>1</v>
      </c>
      <c r="K329" s="252"/>
    </row>
    <row r="330" spans="1:11" s="12" customFormat="1" ht="15.6">
      <c r="A330" s="324"/>
      <c r="B330" s="381"/>
      <c r="C330" s="338"/>
      <c r="D330" s="341"/>
      <c r="E330" s="341"/>
      <c r="F330" s="335"/>
      <c r="G330" s="391" t="s">
        <v>261</v>
      </c>
      <c r="H330" s="392"/>
      <c r="I330" s="392"/>
      <c r="J330" s="392"/>
      <c r="K330" s="393"/>
    </row>
    <row r="331" spans="1:11" s="12" customFormat="1" ht="88.8" customHeight="1">
      <c r="A331" s="324"/>
      <c r="B331" s="381"/>
      <c r="C331" s="338"/>
      <c r="D331" s="341"/>
      <c r="E331" s="341"/>
      <c r="F331" s="335"/>
      <c r="G331" s="316" t="s">
        <v>262</v>
      </c>
      <c r="H331" s="252">
        <v>100</v>
      </c>
      <c r="I331" s="252">
        <v>100</v>
      </c>
      <c r="J331" s="277">
        <v>1</v>
      </c>
      <c r="K331" s="252"/>
    </row>
    <row r="332" spans="1:11" s="12" customFormat="1" ht="53.4" customHeight="1">
      <c r="A332" s="324"/>
      <c r="B332" s="381"/>
      <c r="C332" s="338"/>
      <c r="D332" s="341"/>
      <c r="E332" s="341"/>
      <c r="F332" s="335"/>
      <c r="G332" s="316" t="s">
        <v>263</v>
      </c>
      <c r="H332" s="252">
        <v>100</v>
      </c>
      <c r="I332" s="252">
        <v>100</v>
      </c>
      <c r="J332" s="277">
        <v>1</v>
      </c>
      <c r="K332" s="252"/>
    </row>
    <row r="333" spans="1:11" s="12" customFormat="1" ht="15.6">
      <c r="A333" s="324"/>
      <c r="B333" s="381"/>
      <c r="C333" s="338"/>
      <c r="D333" s="341"/>
      <c r="E333" s="341"/>
      <c r="F333" s="335"/>
      <c r="G333" s="391" t="s">
        <v>264</v>
      </c>
      <c r="H333" s="392"/>
      <c r="I333" s="392"/>
      <c r="J333" s="392"/>
      <c r="K333" s="393"/>
    </row>
    <row r="334" spans="1:11" s="12" customFormat="1" ht="93.6">
      <c r="A334" s="324"/>
      <c r="B334" s="381"/>
      <c r="C334" s="338"/>
      <c r="D334" s="341"/>
      <c r="E334" s="341"/>
      <c r="F334" s="335"/>
      <c r="G334" s="316" t="s">
        <v>265</v>
      </c>
      <c r="H334" s="252">
        <v>100</v>
      </c>
      <c r="I334" s="252">
        <v>100</v>
      </c>
      <c r="J334" s="277">
        <f>I334/H334</f>
        <v>1</v>
      </c>
      <c r="K334" s="252"/>
    </row>
    <row r="335" spans="1:11" s="12" customFormat="1" ht="46.8">
      <c r="A335" s="324"/>
      <c r="B335" s="381"/>
      <c r="C335" s="338"/>
      <c r="D335" s="341"/>
      <c r="E335" s="341"/>
      <c r="F335" s="335"/>
      <c r="G335" s="316" t="s">
        <v>266</v>
      </c>
      <c r="H335" s="252">
        <v>1</v>
      </c>
      <c r="I335" s="252">
        <v>1</v>
      </c>
      <c r="J335" s="277">
        <v>1</v>
      </c>
      <c r="K335" s="252"/>
    </row>
    <row r="336" spans="1:11" s="12" customFormat="1" ht="72.599999999999994" customHeight="1">
      <c r="A336" s="324"/>
      <c r="B336" s="381"/>
      <c r="C336" s="338"/>
      <c r="D336" s="341"/>
      <c r="E336" s="341"/>
      <c r="F336" s="335"/>
      <c r="G336" s="316" t="s">
        <v>267</v>
      </c>
      <c r="H336" s="252" t="s">
        <v>268</v>
      </c>
      <c r="I336" s="252">
        <v>14</v>
      </c>
      <c r="J336" s="277">
        <v>2.8</v>
      </c>
      <c r="K336" s="252"/>
    </row>
    <row r="337" spans="1:11" s="12" customFormat="1" ht="86.4" customHeight="1">
      <c r="A337" s="324"/>
      <c r="B337" s="381"/>
      <c r="C337" s="338"/>
      <c r="D337" s="341"/>
      <c r="E337" s="341"/>
      <c r="F337" s="335"/>
      <c r="G337" s="513" t="s">
        <v>483</v>
      </c>
      <c r="H337" s="443" t="s">
        <v>519</v>
      </c>
      <c r="I337" s="252">
        <v>63</v>
      </c>
      <c r="J337" s="289">
        <v>0</v>
      </c>
      <c r="K337" s="252"/>
    </row>
    <row r="338" spans="1:11" s="12" customFormat="1" ht="15.6">
      <c r="A338" s="324"/>
      <c r="B338" s="381"/>
      <c r="C338" s="338"/>
      <c r="D338" s="341"/>
      <c r="E338" s="341"/>
      <c r="F338" s="335"/>
      <c r="G338" s="391" t="s">
        <v>269</v>
      </c>
      <c r="H338" s="392"/>
      <c r="I338" s="392"/>
      <c r="J338" s="392"/>
      <c r="K338" s="393"/>
    </row>
    <row r="339" spans="1:11" s="12" customFormat="1" ht="84" customHeight="1">
      <c r="A339" s="324"/>
      <c r="B339" s="381"/>
      <c r="C339" s="338"/>
      <c r="D339" s="341"/>
      <c r="E339" s="341"/>
      <c r="F339" s="335"/>
      <c r="G339" s="512" t="s">
        <v>270</v>
      </c>
      <c r="H339" s="252" t="s">
        <v>386</v>
      </c>
      <c r="I339" s="252">
        <v>18</v>
      </c>
      <c r="J339" s="277">
        <v>1.8</v>
      </c>
      <c r="K339" s="252"/>
    </row>
    <row r="340" spans="1:11" s="12" customFormat="1" ht="54" customHeight="1">
      <c r="A340" s="324"/>
      <c r="B340" s="381"/>
      <c r="C340" s="338"/>
      <c r="D340" s="341"/>
      <c r="E340" s="341"/>
      <c r="F340" s="335"/>
      <c r="G340" s="512" t="s">
        <v>271</v>
      </c>
      <c r="H340" s="252">
        <v>100</v>
      </c>
      <c r="I340" s="252">
        <v>100</v>
      </c>
      <c r="J340" s="277">
        <v>1</v>
      </c>
      <c r="K340" s="252"/>
    </row>
    <row r="341" spans="1:11" s="12" customFormat="1" ht="117" customHeight="1">
      <c r="A341" s="324"/>
      <c r="B341" s="382"/>
      <c r="C341" s="339"/>
      <c r="D341" s="342"/>
      <c r="E341" s="342"/>
      <c r="F341" s="336"/>
      <c r="G341" s="513" t="s">
        <v>272</v>
      </c>
      <c r="H341" s="252">
        <v>100</v>
      </c>
      <c r="I341" s="252">
        <v>100</v>
      </c>
      <c r="J341" s="277">
        <v>1</v>
      </c>
      <c r="K341" s="249"/>
    </row>
    <row r="342" spans="1:11" s="12" customFormat="1" ht="27.6" customHeight="1">
      <c r="A342" s="166"/>
      <c r="B342" s="326" t="s">
        <v>174</v>
      </c>
      <c r="C342" s="327"/>
      <c r="D342" s="134">
        <v>0</v>
      </c>
      <c r="E342" s="134">
        <v>0</v>
      </c>
      <c r="F342" s="135">
        <v>0</v>
      </c>
      <c r="G342" s="136"/>
      <c r="H342" s="128"/>
      <c r="I342" s="128"/>
      <c r="J342" s="128"/>
      <c r="K342" s="128"/>
    </row>
    <row r="343" spans="1:11" s="12" customFormat="1" ht="47.4" customHeight="1">
      <c r="A343" s="197"/>
      <c r="B343" s="420" t="s">
        <v>501</v>
      </c>
      <c r="C343" s="514"/>
      <c r="D343" s="515"/>
      <c r="E343" s="515"/>
      <c r="F343" s="501"/>
      <c r="G343" s="388" t="s">
        <v>273</v>
      </c>
      <c r="H343" s="389"/>
      <c r="I343" s="389"/>
      <c r="J343" s="389"/>
      <c r="K343" s="390"/>
    </row>
    <row r="344" spans="1:11" s="12" customFormat="1" ht="135" customHeight="1">
      <c r="A344" s="197"/>
      <c r="B344" s="479"/>
      <c r="C344" s="271" t="s">
        <v>15</v>
      </c>
      <c r="D344" s="272">
        <v>28448.13</v>
      </c>
      <c r="E344" s="272">
        <v>28448.13</v>
      </c>
      <c r="F344" s="273">
        <f>E344/D344</f>
        <v>1</v>
      </c>
      <c r="G344" s="316" t="s">
        <v>274</v>
      </c>
      <c r="H344" s="298">
        <v>100</v>
      </c>
      <c r="I344" s="298">
        <v>100</v>
      </c>
      <c r="J344" s="263">
        <f>I344/H344</f>
        <v>1</v>
      </c>
      <c r="K344" s="252"/>
    </row>
    <row r="345" spans="1:11" s="12" customFormat="1" ht="46.8">
      <c r="A345" s="197"/>
      <c r="B345" s="479"/>
      <c r="C345" s="337" t="s">
        <v>63</v>
      </c>
      <c r="D345" s="340">
        <v>0</v>
      </c>
      <c r="E345" s="340">
        <v>0</v>
      </c>
      <c r="F345" s="343">
        <v>0</v>
      </c>
      <c r="G345" s="316" t="s">
        <v>275</v>
      </c>
      <c r="H345" s="298" t="s">
        <v>276</v>
      </c>
      <c r="I345" s="283">
        <v>0</v>
      </c>
      <c r="J345" s="263">
        <v>1</v>
      </c>
      <c r="K345" s="252"/>
    </row>
    <row r="346" spans="1:11" s="12" customFormat="1" ht="31.2" customHeight="1">
      <c r="A346" s="197"/>
      <c r="B346" s="421"/>
      <c r="C346" s="339"/>
      <c r="D346" s="342"/>
      <c r="E346" s="342"/>
      <c r="F346" s="336"/>
      <c r="G346" s="316" t="s">
        <v>277</v>
      </c>
      <c r="H346" s="298">
        <v>99</v>
      </c>
      <c r="I346" s="283">
        <v>99</v>
      </c>
      <c r="J346" s="263">
        <f>I346/H346</f>
        <v>1</v>
      </c>
      <c r="K346" s="252"/>
    </row>
    <row r="347" spans="1:11" s="12" customFormat="1" ht="15.6" customHeight="1">
      <c r="A347" s="185"/>
      <c r="B347" s="326" t="s">
        <v>254</v>
      </c>
      <c r="C347" s="327"/>
      <c r="D347" s="142">
        <f>SUM(D344:D346)</f>
        <v>28448.13</v>
      </c>
      <c r="E347" s="152">
        <f>SUM(E344:E346)</f>
        <v>28448.13</v>
      </c>
      <c r="F347" s="141">
        <f>E347/D347</f>
        <v>1</v>
      </c>
      <c r="G347" s="136"/>
      <c r="H347" s="128"/>
      <c r="I347" s="128"/>
      <c r="J347" s="128"/>
      <c r="K347" s="128"/>
    </row>
    <row r="348" spans="1:11" s="12" customFormat="1" ht="40.200000000000003" customHeight="1">
      <c r="A348" s="198"/>
      <c r="B348" s="323" t="s">
        <v>502</v>
      </c>
      <c r="C348" s="465" t="s">
        <v>15</v>
      </c>
      <c r="D348" s="516">
        <v>4728.45</v>
      </c>
      <c r="E348" s="340">
        <v>4728.45</v>
      </c>
      <c r="F348" s="343">
        <f>E348/D348</f>
        <v>1</v>
      </c>
      <c r="G348" s="451" t="s">
        <v>516</v>
      </c>
      <c r="H348" s="452"/>
      <c r="I348" s="452"/>
      <c r="J348" s="452"/>
      <c r="K348" s="453"/>
    </row>
    <row r="349" spans="1:11" s="12" customFormat="1" ht="76.8" customHeight="1">
      <c r="A349" s="206"/>
      <c r="B349" s="325"/>
      <c r="C349" s="471"/>
      <c r="D349" s="517"/>
      <c r="E349" s="342"/>
      <c r="F349" s="336"/>
      <c r="G349" s="256" t="s">
        <v>278</v>
      </c>
      <c r="H349" s="518">
        <v>100</v>
      </c>
      <c r="I349" s="251">
        <v>100</v>
      </c>
      <c r="J349" s="258">
        <f>I349/H349</f>
        <v>1</v>
      </c>
      <c r="K349" s="251"/>
    </row>
    <row r="350" spans="1:11" s="12" customFormat="1" ht="15.6">
      <c r="A350" s="18"/>
      <c r="B350" s="326" t="s">
        <v>279</v>
      </c>
      <c r="C350" s="327"/>
      <c r="D350" s="147">
        <f>D348</f>
        <v>4728.45</v>
      </c>
      <c r="E350" s="148">
        <f>E348</f>
        <v>4728.45</v>
      </c>
      <c r="F350" s="149">
        <f>E350/D350</f>
        <v>1</v>
      </c>
      <c r="G350" s="150"/>
      <c r="H350" s="151"/>
      <c r="I350" s="151"/>
      <c r="J350" s="151"/>
      <c r="K350" s="151"/>
    </row>
    <row r="351" spans="1:11" s="12" customFormat="1" ht="15.6">
      <c r="A351" s="174"/>
      <c r="B351" s="328" t="s">
        <v>21</v>
      </c>
      <c r="C351" s="329"/>
      <c r="D351" s="133">
        <f>SUM(D347+D350)</f>
        <v>33176.58</v>
      </c>
      <c r="E351" s="133">
        <f>SUM(E347+E350)</f>
        <v>33176.58</v>
      </c>
      <c r="F351" s="132">
        <f>E351/D351</f>
        <v>1</v>
      </c>
      <c r="G351" s="123"/>
      <c r="H351" s="124"/>
      <c r="I351" s="124"/>
      <c r="J351" s="124"/>
      <c r="K351" s="125"/>
    </row>
    <row r="352" spans="1:11" s="12" customFormat="1" ht="82.2" customHeight="1">
      <c r="A352" s="323">
        <v>16</v>
      </c>
      <c r="B352" s="383" t="s">
        <v>280</v>
      </c>
      <c r="C352" s="337" t="s">
        <v>15</v>
      </c>
      <c r="D352" s="519"/>
      <c r="E352" s="519"/>
      <c r="F352" s="520"/>
      <c r="G352" s="521" t="s">
        <v>281</v>
      </c>
      <c r="H352" s="521"/>
      <c r="I352" s="521"/>
      <c r="J352" s="521"/>
      <c r="K352" s="522"/>
    </row>
    <row r="353" spans="1:11" s="12" customFormat="1" ht="86.4" customHeight="1">
      <c r="A353" s="324"/>
      <c r="B353" s="349"/>
      <c r="C353" s="523"/>
      <c r="D353" s="524"/>
      <c r="E353" s="524"/>
      <c r="F353" s="525"/>
      <c r="G353" s="526" t="s">
        <v>282</v>
      </c>
      <c r="H353" s="482">
        <v>98</v>
      </c>
      <c r="I353" s="527">
        <v>0.98309999999999997</v>
      </c>
      <c r="J353" s="527">
        <f>I353/H353*100</f>
        <v>1.0031632653061224</v>
      </c>
      <c r="K353" s="22"/>
    </row>
    <row r="354" spans="1:11" s="12" customFormat="1" ht="84" customHeight="1">
      <c r="A354" s="324"/>
      <c r="B354" s="349"/>
      <c r="C354" s="523"/>
      <c r="D354" s="26"/>
      <c r="E354" s="528"/>
      <c r="F354" s="529"/>
      <c r="G354" s="530" t="s">
        <v>283</v>
      </c>
      <c r="H354" s="531"/>
      <c r="I354" s="531"/>
      <c r="J354" s="531"/>
      <c r="K354" s="532"/>
    </row>
    <row r="355" spans="1:11" s="12" customFormat="1" ht="78">
      <c r="A355" s="324"/>
      <c r="B355" s="349"/>
      <c r="C355" s="523"/>
      <c r="D355" s="533"/>
      <c r="E355" s="534"/>
      <c r="F355" s="535"/>
      <c r="G355" s="536" t="s">
        <v>284</v>
      </c>
      <c r="H355" s="252">
        <v>100</v>
      </c>
      <c r="I355" s="263">
        <v>1</v>
      </c>
      <c r="J355" s="263">
        <v>1</v>
      </c>
      <c r="K355" s="536"/>
    </row>
    <row r="356" spans="1:11" s="12" customFormat="1" ht="15.6">
      <c r="A356" s="324"/>
      <c r="B356" s="349"/>
      <c r="C356" s="523"/>
      <c r="D356" s="28"/>
      <c r="E356" s="537"/>
      <c r="F356" s="29"/>
      <c r="G356" s="538" t="s">
        <v>285</v>
      </c>
      <c r="H356" s="539"/>
      <c r="I356" s="539"/>
      <c r="J356" s="539"/>
      <c r="K356" s="539"/>
    </row>
    <row r="357" spans="1:11" s="12" customFormat="1" ht="48" customHeight="1">
      <c r="A357" s="324"/>
      <c r="B357" s="349"/>
      <c r="C357" s="523"/>
      <c r="D357" s="533"/>
      <c r="E357" s="534"/>
      <c r="F357" s="540"/>
      <c r="G357" s="526" t="s">
        <v>286</v>
      </c>
      <c r="H357" s="482">
        <v>100</v>
      </c>
      <c r="I357" s="527">
        <v>1</v>
      </c>
      <c r="J357" s="527">
        <v>1</v>
      </c>
      <c r="K357" s="526"/>
    </row>
    <row r="358" spans="1:11" s="12" customFormat="1" ht="95.4" customHeight="1">
      <c r="A358" s="324"/>
      <c r="B358" s="349"/>
      <c r="C358" s="523"/>
      <c r="D358" s="533"/>
      <c r="E358" s="534"/>
      <c r="F358" s="541"/>
      <c r="G358" s="538" t="s">
        <v>287</v>
      </c>
      <c r="H358" s="539"/>
      <c r="I358" s="539"/>
      <c r="J358" s="539"/>
      <c r="K358" s="539"/>
    </row>
    <row r="359" spans="1:11" s="12" customFormat="1" ht="46.8">
      <c r="A359" s="324"/>
      <c r="B359" s="349"/>
      <c r="C359" s="523"/>
      <c r="D359" s="533"/>
      <c r="E359" s="534"/>
      <c r="F359" s="540"/>
      <c r="G359" s="526" t="s">
        <v>288</v>
      </c>
      <c r="H359" s="482">
        <v>100</v>
      </c>
      <c r="I359" s="527">
        <v>1.3</v>
      </c>
      <c r="J359" s="527">
        <f>I359/H359*100</f>
        <v>1.3</v>
      </c>
      <c r="K359" s="284"/>
    </row>
    <row r="360" spans="1:11" s="12" customFormat="1" ht="15.6">
      <c r="A360" s="324"/>
      <c r="B360" s="349"/>
      <c r="C360" s="523"/>
      <c r="D360" s="533"/>
      <c r="E360" s="542"/>
      <c r="F360" s="543"/>
      <c r="G360" s="538" t="s">
        <v>289</v>
      </c>
      <c r="H360" s="544"/>
      <c r="I360" s="544"/>
      <c r="J360" s="544"/>
      <c r="K360" s="545"/>
    </row>
    <row r="361" spans="1:11" s="12" customFormat="1" ht="84">
      <c r="A361" s="324"/>
      <c r="B361" s="349"/>
      <c r="C361" s="523"/>
      <c r="D361" s="533"/>
      <c r="E361" s="534"/>
      <c r="F361" s="535"/>
      <c r="G361" s="546" t="s">
        <v>290</v>
      </c>
      <c r="H361" s="547">
        <v>160</v>
      </c>
      <c r="I361" s="548">
        <v>248</v>
      </c>
      <c r="J361" s="527">
        <f>I361/H361</f>
        <v>1.55</v>
      </c>
      <c r="K361" s="549"/>
    </row>
    <row r="362" spans="1:11" s="12" customFormat="1" ht="67.2">
      <c r="A362" s="324"/>
      <c r="B362" s="349"/>
      <c r="C362" s="523"/>
      <c r="D362" s="533"/>
      <c r="E362" s="534"/>
      <c r="F362" s="541"/>
      <c r="G362" s="546" t="s">
        <v>291</v>
      </c>
      <c r="H362" s="547">
        <v>100</v>
      </c>
      <c r="I362" s="263">
        <v>1</v>
      </c>
      <c r="J362" s="263">
        <v>1</v>
      </c>
      <c r="K362" s="549"/>
    </row>
    <row r="363" spans="1:11" s="12" customFormat="1" ht="85.2" customHeight="1">
      <c r="A363" s="324"/>
      <c r="B363" s="349"/>
      <c r="C363" s="523"/>
      <c r="D363" s="541">
        <v>3575.1968000000002</v>
      </c>
      <c r="E363" s="550">
        <v>3545.0077150000002</v>
      </c>
      <c r="F363" s="551">
        <f>E363/D363</f>
        <v>0.99155596553454062</v>
      </c>
      <c r="G363" s="546" t="s">
        <v>292</v>
      </c>
      <c r="H363" s="547">
        <v>8</v>
      </c>
      <c r="I363" s="482">
        <v>21</v>
      </c>
      <c r="J363" s="527">
        <f>I363/H363</f>
        <v>2.625</v>
      </c>
      <c r="K363" s="549"/>
    </row>
    <row r="364" spans="1:11" s="12" customFormat="1" ht="54.6" customHeight="1">
      <c r="A364" s="324"/>
      <c r="B364" s="349"/>
      <c r="C364" s="523"/>
      <c r="D364" s="552"/>
      <c r="E364" s="553"/>
      <c r="F364" s="554"/>
      <c r="G364" s="555" t="s">
        <v>293</v>
      </c>
      <c r="H364" s="547">
        <v>1</v>
      </c>
      <c r="I364" s="482">
        <v>0</v>
      </c>
      <c r="J364" s="527">
        <f>I364/H364</f>
        <v>0</v>
      </c>
      <c r="K364" s="549" t="s">
        <v>596</v>
      </c>
    </row>
    <row r="365" spans="1:11" s="12" customFormat="1" ht="31.2">
      <c r="A365" s="324"/>
      <c r="B365" s="349"/>
      <c r="C365" s="523"/>
      <c r="D365" s="533"/>
      <c r="E365" s="534"/>
      <c r="F365" s="556"/>
      <c r="G365" s="557" t="s">
        <v>294</v>
      </c>
      <c r="H365" s="482">
        <v>2</v>
      </c>
      <c r="I365" s="482">
        <v>3</v>
      </c>
      <c r="J365" s="527">
        <f>I365/H365</f>
        <v>1.5</v>
      </c>
      <c r="K365" s="549"/>
    </row>
    <row r="366" spans="1:11" s="12" customFormat="1" ht="15.6">
      <c r="A366" s="324"/>
      <c r="B366" s="349"/>
      <c r="C366" s="523"/>
      <c r="D366" s="552"/>
      <c r="E366" s="553"/>
      <c r="F366" s="554"/>
      <c r="G366" s="558" t="s">
        <v>295</v>
      </c>
      <c r="H366" s="559"/>
      <c r="I366" s="559"/>
      <c r="J366" s="559"/>
      <c r="K366" s="560"/>
    </row>
    <row r="367" spans="1:11" s="12" customFormat="1" ht="63" customHeight="1">
      <c r="A367" s="324"/>
      <c r="B367" s="349"/>
      <c r="C367" s="523"/>
      <c r="D367" s="552"/>
      <c r="E367" s="553"/>
      <c r="F367" s="561"/>
      <c r="G367" s="526" t="s">
        <v>296</v>
      </c>
      <c r="H367" s="482">
        <v>100</v>
      </c>
      <c r="I367" s="562">
        <v>100</v>
      </c>
      <c r="J367" s="263">
        <v>1</v>
      </c>
      <c r="K367" s="526"/>
    </row>
    <row r="368" spans="1:11" s="12" customFormat="1" ht="15.6">
      <c r="A368" s="324"/>
      <c r="B368" s="349"/>
      <c r="C368" s="523"/>
      <c r="D368" s="552"/>
      <c r="E368" s="553"/>
      <c r="F368" s="561"/>
      <c r="G368" s="563" t="s">
        <v>297</v>
      </c>
      <c r="H368" s="564"/>
      <c r="I368" s="564"/>
      <c r="J368" s="564"/>
      <c r="K368" s="560"/>
    </row>
    <row r="369" spans="1:11" s="12" customFormat="1" ht="136.19999999999999" customHeight="1">
      <c r="A369" s="324"/>
      <c r="B369" s="349"/>
      <c r="C369" s="523"/>
      <c r="D369" s="533"/>
      <c r="E369" s="534"/>
      <c r="F369" s="565"/>
      <c r="G369" s="546" t="s">
        <v>298</v>
      </c>
      <c r="H369" s="482">
        <v>2</v>
      </c>
      <c r="I369" s="482">
        <v>1</v>
      </c>
      <c r="J369" s="527">
        <f>H369/I369</f>
        <v>2</v>
      </c>
      <c r="K369" s="566"/>
    </row>
    <row r="370" spans="1:11" s="12" customFormat="1" ht="76.2" customHeight="1">
      <c r="A370" s="324"/>
      <c r="B370" s="349"/>
      <c r="C370" s="523"/>
      <c r="D370" s="533"/>
      <c r="E370" s="534"/>
      <c r="F370" s="565"/>
      <c r="G370" s="567" t="s">
        <v>299</v>
      </c>
      <c r="H370" s="482">
        <v>9</v>
      </c>
      <c r="I370" s="482">
        <v>5</v>
      </c>
      <c r="J370" s="527">
        <f>H370/I370</f>
        <v>1.8</v>
      </c>
      <c r="K370" s="568"/>
    </row>
    <row r="371" spans="1:11" s="12" customFormat="1" ht="72.599999999999994" customHeight="1">
      <c r="A371" s="324"/>
      <c r="B371" s="349"/>
      <c r="C371" s="523"/>
      <c r="D371" s="533"/>
      <c r="E371" s="534"/>
      <c r="F371" s="541"/>
      <c r="G371" s="567" t="s">
        <v>300</v>
      </c>
      <c r="H371" s="482">
        <v>30</v>
      </c>
      <c r="I371" s="482">
        <v>28</v>
      </c>
      <c r="J371" s="527">
        <f>H371/I371</f>
        <v>1.0714285714285714</v>
      </c>
      <c r="K371" s="536"/>
    </row>
    <row r="372" spans="1:11" s="12" customFormat="1" ht="50.4">
      <c r="A372" s="324"/>
      <c r="B372" s="349"/>
      <c r="C372" s="523"/>
      <c r="D372" s="552"/>
      <c r="E372" s="553"/>
      <c r="F372" s="554"/>
      <c r="G372" s="546" t="s">
        <v>301</v>
      </c>
      <c r="H372" s="482">
        <v>2</v>
      </c>
      <c r="I372" s="482">
        <v>0</v>
      </c>
      <c r="J372" s="527">
        <v>1</v>
      </c>
      <c r="K372" s="566" t="s">
        <v>530</v>
      </c>
    </row>
    <row r="373" spans="1:11" s="12" customFormat="1" ht="107.4" customHeight="1">
      <c r="A373" s="324"/>
      <c r="B373" s="349"/>
      <c r="C373" s="523"/>
      <c r="D373" s="533"/>
      <c r="E373" s="534"/>
      <c r="F373" s="540"/>
      <c r="G373" s="546" t="s">
        <v>302</v>
      </c>
      <c r="H373" s="482">
        <v>100</v>
      </c>
      <c r="I373" s="527">
        <v>1</v>
      </c>
      <c r="J373" s="527">
        <v>1</v>
      </c>
      <c r="K373" s="569"/>
    </row>
    <row r="374" spans="1:11" s="12" customFormat="1" ht="97.2">
      <c r="A374" s="325"/>
      <c r="B374" s="350"/>
      <c r="C374" s="570"/>
      <c r="D374" s="533"/>
      <c r="E374" s="534"/>
      <c r="F374" s="540"/>
      <c r="G374" s="555" t="s">
        <v>303</v>
      </c>
      <c r="H374" s="482">
        <v>100</v>
      </c>
      <c r="I374" s="548">
        <v>100</v>
      </c>
      <c r="J374" s="527">
        <v>1</v>
      </c>
      <c r="K374" s="526"/>
    </row>
    <row r="375" spans="1:11" s="12" customFormat="1" ht="15.6">
      <c r="A375" s="170"/>
      <c r="B375" s="328" t="s">
        <v>21</v>
      </c>
      <c r="C375" s="329"/>
      <c r="D375" s="164">
        <f>SUM(D352:D374)</f>
        <v>3575.1968000000002</v>
      </c>
      <c r="E375" s="165">
        <f>SUM(E352:E374)</f>
        <v>3545.0077150000002</v>
      </c>
      <c r="F375" s="153">
        <f>E375/D375</f>
        <v>0.99155596553454062</v>
      </c>
      <c r="G375" s="123"/>
      <c r="H375" s="124"/>
      <c r="I375" s="124"/>
      <c r="J375" s="124"/>
      <c r="K375" s="125"/>
    </row>
    <row r="376" spans="1:11" s="12" customFormat="1" ht="15.6" customHeight="1">
      <c r="A376" s="323">
        <v>17</v>
      </c>
      <c r="B376" s="571" t="s">
        <v>435</v>
      </c>
      <c r="C376" s="356" t="s">
        <v>15</v>
      </c>
      <c r="D376" s="340">
        <v>492</v>
      </c>
      <c r="E376" s="340">
        <v>492</v>
      </c>
      <c r="F376" s="343">
        <f>E376/D376</f>
        <v>1</v>
      </c>
      <c r="G376" s="385" t="s">
        <v>304</v>
      </c>
      <c r="H376" s="386"/>
      <c r="I376" s="386"/>
      <c r="J376" s="386"/>
      <c r="K376" s="387"/>
    </row>
    <row r="377" spans="1:11" s="12" customFormat="1" ht="48.6" customHeight="1">
      <c r="A377" s="324"/>
      <c r="B377" s="572"/>
      <c r="C377" s="357"/>
      <c r="D377" s="341"/>
      <c r="E377" s="341"/>
      <c r="F377" s="335"/>
      <c r="G377" s="316" t="s">
        <v>343</v>
      </c>
      <c r="H377" s="252">
        <v>6</v>
      </c>
      <c r="I377" s="252">
        <v>7</v>
      </c>
      <c r="J377" s="263">
        <f>I377/H377</f>
        <v>1.1666666666666667</v>
      </c>
      <c r="K377" s="573"/>
    </row>
    <row r="378" spans="1:11" s="12" customFormat="1" ht="15.6">
      <c r="A378" s="324"/>
      <c r="B378" s="572"/>
      <c r="C378" s="357"/>
      <c r="D378" s="341"/>
      <c r="E378" s="341"/>
      <c r="F378" s="335"/>
      <c r="G378" s="391" t="s">
        <v>305</v>
      </c>
      <c r="H378" s="392"/>
      <c r="I378" s="392"/>
      <c r="J378" s="392"/>
      <c r="K378" s="393"/>
    </row>
    <row r="379" spans="1:11" s="12" customFormat="1" ht="96" customHeight="1">
      <c r="A379" s="324"/>
      <c r="B379" s="572"/>
      <c r="C379" s="422"/>
      <c r="D379" s="342"/>
      <c r="E379" s="342"/>
      <c r="F379" s="336"/>
      <c r="G379" s="316" t="s">
        <v>342</v>
      </c>
      <c r="H379" s="252">
        <v>37</v>
      </c>
      <c r="I379" s="252">
        <v>37</v>
      </c>
      <c r="J379" s="263">
        <f>I379/H379</f>
        <v>1</v>
      </c>
      <c r="K379" s="252"/>
    </row>
    <row r="380" spans="1:11" s="12" customFormat="1" ht="93.6">
      <c r="A380" s="324"/>
      <c r="B380" s="572"/>
      <c r="C380" s="356" t="s">
        <v>63</v>
      </c>
      <c r="D380" s="340">
        <v>736.56</v>
      </c>
      <c r="E380" s="340">
        <v>736.56</v>
      </c>
      <c r="F380" s="343">
        <f>E380/D380</f>
        <v>1</v>
      </c>
      <c r="G380" s="316" t="s">
        <v>467</v>
      </c>
      <c r="H380" s="252">
        <v>15</v>
      </c>
      <c r="I380" s="252">
        <v>15</v>
      </c>
      <c r="J380" s="263">
        <f>I380/H380</f>
        <v>1</v>
      </c>
      <c r="K380" s="252"/>
    </row>
    <row r="381" spans="1:11" s="12" customFormat="1" ht="37.799999999999997" customHeight="1">
      <c r="A381" s="324"/>
      <c r="B381" s="572"/>
      <c r="C381" s="357"/>
      <c r="D381" s="341"/>
      <c r="E381" s="341"/>
      <c r="F381" s="335"/>
      <c r="G381" s="316" t="s">
        <v>468</v>
      </c>
      <c r="H381" s="252">
        <v>25</v>
      </c>
      <c r="I381" s="252">
        <v>44</v>
      </c>
      <c r="J381" s="263">
        <f>I381/H381</f>
        <v>1.76</v>
      </c>
      <c r="K381" s="251"/>
    </row>
    <row r="382" spans="1:11" s="12" customFormat="1" ht="31.2">
      <c r="A382" s="324"/>
      <c r="B382" s="572"/>
      <c r="C382" s="357"/>
      <c r="D382" s="341"/>
      <c r="E382" s="341"/>
      <c r="F382" s="335"/>
      <c r="G382" s="316" t="s">
        <v>469</v>
      </c>
      <c r="H382" s="252">
        <v>8</v>
      </c>
      <c r="I382" s="252">
        <v>11</v>
      </c>
      <c r="J382" s="263">
        <f>I382/H382</f>
        <v>1.375</v>
      </c>
      <c r="K382" s="252"/>
    </row>
    <row r="383" spans="1:11" s="12" customFormat="1" ht="42.6" customHeight="1">
      <c r="A383" s="324"/>
      <c r="B383" s="572"/>
      <c r="C383" s="357"/>
      <c r="D383" s="341"/>
      <c r="E383" s="341"/>
      <c r="F383" s="335"/>
      <c r="G383" s="316" t="s">
        <v>470</v>
      </c>
      <c r="H383" s="443">
        <v>1</v>
      </c>
      <c r="I383" s="252">
        <v>1</v>
      </c>
      <c r="J383" s="495">
        <f>I383/H383</f>
        <v>1</v>
      </c>
      <c r="K383" s="252"/>
    </row>
    <row r="384" spans="1:11" s="12" customFormat="1" ht="15.6">
      <c r="A384" s="324"/>
      <c r="B384" s="572"/>
      <c r="C384" s="357"/>
      <c r="D384" s="341"/>
      <c r="E384" s="341"/>
      <c r="F384" s="335"/>
      <c r="G384" s="391" t="s">
        <v>306</v>
      </c>
      <c r="H384" s="392"/>
      <c r="I384" s="392"/>
      <c r="J384" s="392"/>
      <c r="K384" s="393"/>
    </row>
    <row r="385" spans="1:11" s="12" customFormat="1" ht="62.4">
      <c r="A385" s="325"/>
      <c r="B385" s="572"/>
      <c r="C385" s="357"/>
      <c r="D385" s="341"/>
      <c r="E385" s="341"/>
      <c r="F385" s="335"/>
      <c r="G385" s="255" t="s">
        <v>344</v>
      </c>
      <c r="H385" s="249">
        <v>700</v>
      </c>
      <c r="I385" s="249">
        <v>833</v>
      </c>
      <c r="J385" s="257">
        <f>I385/H385</f>
        <v>1.19</v>
      </c>
      <c r="K385" s="259"/>
    </row>
    <row r="386" spans="1:11" s="12" customFormat="1" ht="64.8" customHeight="1">
      <c r="A386" s="198"/>
      <c r="B386" s="574"/>
      <c r="C386" s="422"/>
      <c r="D386" s="342"/>
      <c r="E386" s="342"/>
      <c r="F386" s="336"/>
      <c r="G386" s="255" t="s">
        <v>517</v>
      </c>
      <c r="H386" s="249">
        <v>5000</v>
      </c>
      <c r="I386" s="249">
        <v>5367</v>
      </c>
      <c r="J386" s="257">
        <f>I386/H386</f>
        <v>1.0733999999999999</v>
      </c>
      <c r="K386" s="259"/>
    </row>
    <row r="387" spans="1:11" s="12" customFormat="1" ht="42" customHeight="1">
      <c r="A387" s="167"/>
      <c r="B387" s="332" t="s">
        <v>21</v>
      </c>
      <c r="C387" s="333"/>
      <c r="D387" s="26">
        <f>D376+D380</f>
        <v>1228.56</v>
      </c>
      <c r="E387" s="26">
        <f>E376+E380</f>
        <v>1228.56</v>
      </c>
      <c r="F387" s="575">
        <f>E387/D387</f>
        <v>1</v>
      </c>
      <c r="G387" s="576"/>
      <c r="H387" s="195"/>
      <c r="I387" s="195"/>
      <c r="J387" s="195"/>
      <c r="K387" s="195"/>
    </row>
    <row r="388" spans="1:11" s="12" customFormat="1" ht="116.4" customHeight="1">
      <c r="A388" s="192">
        <v>18</v>
      </c>
      <c r="B388" s="278" t="s">
        <v>307</v>
      </c>
      <c r="C388" s="577" t="s">
        <v>308</v>
      </c>
      <c r="D388" s="578"/>
      <c r="E388" s="578"/>
      <c r="F388" s="579"/>
      <c r="G388" s="256" t="s">
        <v>309</v>
      </c>
      <c r="H388" s="251">
        <v>51</v>
      </c>
      <c r="I388" s="251">
        <v>50</v>
      </c>
      <c r="J388" s="258">
        <f>I388/H388</f>
        <v>0.98039215686274506</v>
      </c>
      <c r="K388" s="260" t="s">
        <v>583</v>
      </c>
    </row>
    <row r="389" spans="1:11" s="12" customFormat="1" ht="15.6">
      <c r="A389" s="170"/>
      <c r="B389" s="328" t="s">
        <v>21</v>
      </c>
      <c r="C389" s="329"/>
      <c r="D389" s="154"/>
      <c r="E389" s="154"/>
      <c r="F389" s="155"/>
      <c r="G389" s="123"/>
      <c r="H389" s="124"/>
      <c r="I389" s="124"/>
      <c r="J389" s="124"/>
      <c r="K389" s="125"/>
    </row>
    <row r="390" spans="1:11" s="12" customFormat="1" ht="62.4">
      <c r="A390" s="323">
        <v>19</v>
      </c>
      <c r="B390" s="383" t="s">
        <v>436</v>
      </c>
      <c r="C390" s="337" t="s">
        <v>15</v>
      </c>
      <c r="D390" s="340">
        <v>1080.67</v>
      </c>
      <c r="E390" s="340">
        <v>1080.67</v>
      </c>
      <c r="F390" s="343">
        <f>E390/D390</f>
        <v>1</v>
      </c>
      <c r="G390" s="316" t="s">
        <v>310</v>
      </c>
      <c r="H390" s="284">
        <v>9</v>
      </c>
      <c r="I390" s="284">
        <v>8</v>
      </c>
      <c r="J390" s="22">
        <f>I390/H390</f>
        <v>0.88888888888888884</v>
      </c>
      <c r="K390" s="284" t="s">
        <v>584</v>
      </c>
    </row>
    <row r="391" spans="1:11" s="12" customFormat="1" ht="31.2">
      <c r="A391" s="324"/>
      <c r="B391" s="349"/>
      <c r="C391" s="338"/>
      <c r="D391" s="341"/>
      <c r="E391" s="341"/>
      <c r="F391" s="335"/>
      <c r="G391" s="316" t="s">
        <v>311</v>
      </c>
      <c r="H391" s="284">
        <v>0</v>
      </c>
      <c r="I391" s="284">
        <v>0</v>
      </c>
      <c r="J391" s="22">
        <v>0</v>
      </c>
      <c r="K391" s="252"/>
    </row>
    <row r="392" spans="1:11" s="12" customFormat="1" ht="62.4">
      <c r="A392" s="324"/>
      <c r="B392" s="349"/>
      <c r="C392" s="338"/>
      <c r="D392" s="341"/>
      <c r="E392" s="341"/>
      <c r="F392" s="335"/>
      <c r="G392" s="316" t="s">
        <v>312</v>
      </c>
      <c r="H392" s="284">
        <v>0</v>
      </c>
      <c r="I392" s="284">
        <v>0</v>
      </c>
      <c r="J392" s="22">
        <v>0</v>
      </c>
      <c r="K392" s="252"/>
    </row>
    <row r="393" spans="1:11" s="12" customFormat="1" ht="195" customHeight="1">
      <c r="A393" s="325"/>
      <c r="B393" s="350"/>
      <c r="C393" s="339"/>
      <c r="D393" s="342"/>
      <c r="E393" s="342"/>
      <c r="F393" s="336"/>
      <c r="G393" s="316" t="s">
        <v>313</v>
      </c>
      <c r="H393" s="284">
        <v>14</v>
      </c>
      <c r="I393" s="284">
        <v>15</v>
      </c>
      <c r="J393" s="22">
        <f>I393/H393</f>
        <v>1.0714285714285714</v>
      </c>
      <c r="K393" s="283" t="s">
        <v>506</v>
      </c>
    </row>
    <row r="394" spans="1:11" s="12" customFormat="1" ht="15.6">
      <c r="A394" s="170"/>
      <c r="B394" s="328" t="s">
        <v>21</v>
      </c>
      <c r="C394" s="329"/>
      <c r="D394" s="138">
        <f>SUM(D390:D393)</f>
        <v>1080.67</v>
      </c>
      <c r="E394" s="156">
        <f>E390+E393</f>
        <v>1080.67</v>
      </c>
      <c r="F394" s="132">
        <f>E394/D394</f>
        <v>1</v>
      </c>
      <c r="G394" s="123"/>
      <c r="H394" s="124"/>
      <c r="I394" s="124"/>
      <c r="J394" s="124"/>
      <c r="K394" s="125"/>
    </row>
    <row r="395" spans="1:11" s="12" customFormat="1" ht="40.799999999999997" customHeight="1">
      <c r="A395" s="323">
        <v>20</v>
      </c>
      <c r="B395" s="380" t="s">
        <v>476</v>
      </c>
      <c r="C395" s="284" t="s">
        <v>314</v>
      </c>
      <c r="D395" s="302">
        <v>6900.32</v>
      </c>
      <c r="E395" s="302">
        <v>4113.1899999999996</v>
      </c>
      <c r="F395" s="22">
        <f>E395/D395</f>
        <v>0.59608684814617285</v>
      </c>
      <c r="G395" s="303" t="s">
        <v>61</v>
      </c>
      <c r="H395" s="18"/>
      <c r="I395" s="18"/>
      <c r="J395" s="18"/>
      <c r="K395" s="195"/>
    </row>
    <row r="396" spans="1:11" s="12" customFormat="1" ht="36.6" customHeight="1">
      <c r="A396" s="324"/>
      <c r="B396" s="381"/>
      <c r="C396" s="356" t="s">
        <v>63</v>
      </c>
      <c r="D396" s="340">
        <v>10222.89</v>
      </c>
      <c r="E396" s="340">
        <v>10222.89</v>
      </c>
      <c r="F396" s="343">
        <f>E396/D396</f>
        <v>1</v>
      </c>
      <c r="G396" s="316" t="s">
        <v>315</v>
      </c>
      <c r="H396" s="252">
        <v>3</v>
      </c>
      <c r="I396" s="252">
        <v>3</v>
      </c>
      <c r="J396" s="22">
        <f>I396/H396</f>
        <v>1</v>
      </c>
      <c r="K396" s="252"/>
    </row>
    <row r="397" spans="1:11" s="12" customFormat="1" ht="37.200000000000003" customHeight="1">
      <c r="A397" s="324"/>
      <c r="B397" s="381"/>
      <c r="C397" s="422"/>
      <c r="D397" s="342"/>
      <c r="E397" s="342"/>
      <c r="F397" s="336"/>
      <c r="G397" s="316" t="s">
        <v>316</v>
      </c>
      <c r="H397" s="252">
        <v>9</v>
      </c>
      <c r="I397" s="252">
        <v>9</v>
      </c>
      <c r="J397" s="22">
        <f>I397/H397</f>
        <v>1</v>
      </c>
      <c r="K397" s="252"/>
    </row>
    <row r="398" spans="1:11" s="12" customFormat="1" ht="35.4" customHeight="1">
      <c r="A398" s="324"/>
      <c r="B398" s="381"/>
      <c r="C398" s="357" t="s">
        <v>27</v>
      </c>
      <c r="D398" s="340">
        <v>62797.78</v>
      </c>
      <c r="E398" s="340">
        <v>62797.99</v>
      </c>
      <c r="F398" s="343">
        <f>E398/D398</f>
        <v>1.0000033440672584</v>
      </c>
      <c r="G398" s="316" t="s">
        <v>317</v>
      </c>
      <c r="H398" s="252">
        <v>1.82</v>
      </c>
      <c r="I398" s="252">
        <v>1.82</v>
      </c>
      <c r="J398" s="22">
        <f>I398/H398</f>
        <v>1</v>
      </c>
      <c r="K398" s="252"/>
    </row>
    <row r="399" spans="1:11" s="12" customFormat="1" ht="41.4" customHeight="1">
      <c r="A399" s="325"/>
      <c r="B399" s="381"/>
      <c r="C399" s="422"/>
      <c r="D399" s="342"/>
      <c r="E399" s="342"/>
      <c r="F399" s="336"/>
      <c r="G399" s="316" t="s">
        <v>318</v>
      </c>
      <c r="H399" s="252">
        <v>16.36</v>
      </c>
      <c r="I399" s="252">
        <v>16.36</v>
      </c>
      <c r="J399" s="263">
        <f>I399/H399</f>
        <v>1</v>
      </c>
      <c r="K399" s="252"/>
    </row>
    <row r="400" spans="1:11" s="12" customFormat="1" ht="41.4" customHeight="1">
      <c r="A400" s="198"/>
      <c r="B400" s="382"/>
      <c r="C400" s="284"/>
      <c r="D400" s="262"/>
      <c r="E400" s="262"/>
      <c r="F400" s="254"/>
      <c r="G400" s="316" t="s">
        <v>507</v>
      </c>
      <c r="H400" s="252">
        <v>0</v>
      </c>
      <c r="I400" s="252">
        <v>0</v>
      </c>
      <c r="J400" s="263">
        <v>0</v>
      </c>
      <c r="K400" s="252"/>
    </row>
    <row r="401" spans="1:11" s="12" customFormat="1" ht="41.4" customHeight="1">
      <c r="A401" s="207"/>
      <c r="B401" s="580"/>
      <c r="C401" s="581"/>
      <c r="D401" s="262"/>
      <c r="E401" s="262"/>
      <c r="F401" s="254"/>
      <c r="G401" s="316" t="s">
        <v>524</v>
      </c>
      <c r="H401" s="252">
        <v>1</v>
      </c>
      <c r="I401" s="252">
        <v>1</v>
      </c>
      <c r="J401" s="263">
        <f>I401/H401</f>
        <v>1</v>
      </c>
      <c r="K401" s="252"/>
    </row>
    <row r="402" spans="1:11" s="12" customFormat="1" ht="41.4" customHeight="1">
      <c r="A402" s="207"/>
      <c r="B402" s="580"/>
      <c r="C402" s="581"/>
      <c r="D402" s="262"/>
      <c r="E402" s="262"/>
      <c r="F402" s="254"/>
      <c r="G402" s="316" t="s">
        <v>525</v>
      </c>
      <c r="H402" s="252">
        <v>1</v>
      </c>
      <c r="I402" s="252">
        <v>1</v>
      </c>
      <c r="J402" s="263">
        <f>I402/H402</f>
        <v>1</v>
      </c>
      <c r="K402" s="252"/>
    </row>
    <row r="403" spans="1:11" s="12" customFormat="1" ht="21" customHeight="1">
      <c r="A403" s="170"/>
      <c r="B403" s="328" t="s">
        <v>319</v>
      </c>
      <c r="C403" s="329"/>
      <c r="D403" s="133">
        <f>SUM(D395:D399)</f>
        <v>79920.989999999991</v>
      </c>
      <c r="E403" s="133">
        <f>SUM(E395:E399)</f>
        <v>77134.069999999992</v>
      </c>
      <c r="F403" s="132">
        <f>E403/D403</f>
        <v>0.96512906058846371</v>
      </c>
      <c r="G403" s="157"/>
      <c r="H403" s="126"/>
      <c r="I403" s="158"/>
      <c r="J403" s="158"/>
      <c r="K403" s="158"/>
    </row>
    <row r="404" spans="1:11" s="12" customFormat="1" ht="35.4" customHeight="1">
      <c r="A404" s="323">
        <v>21</v>
      </c>
      <c r="B404" s="571" t="s">
        <v>503</v>
      </c>
      <c r="C404" s="356" t="s">
        <v>15</v>
      </c>
      <c r="D404" s="340">
        <v>3270.31</v>
      </c>
      <c r="E404" s="340">
        <v>3144.72</v>
      </c>
      <c r="F404" s="343">
        <f>E404/D404*100%</f>
        <v>0.96159691283089366</v>
      </c>
      <c r="G404" s="420" t="s">
        <v>345</v>
      </c>
      <c r="H404" s="323">
        <v>10</v>
      </c>
      <c r="I404" s="323">
        <v>13</v>
      </c>
      <c r="J404" s="374">
        <f>I404/H404</f>
        <v>1.3</v>
      </c>
      <c r="K404" s="323"/>
    </row>
    <row r="405" spans="1:11" s="12" customFormat="1" ht="186" customHeight="1">
      <c r="A405" s="324"/>
      <c r="B405" s="572"/>
      <c r="C405" s="422"/>
      <c r="D405" s="342"/>
      <c r="E405" s="342"/>
      <c r="F405" s="336"/>
      <c r="G405" s="421"/>
      <c r="H405" s="325"/>
      <c r="I405" s="325"/>
      <c r="J405" s="376"/>
      <c r="K405" s="325"/>
    </row>
    <row r="406" spans="1:11" s="12" customFormat="1" ht="171" customHeight="1">
      <c r="A406" s="324"/>
      <c r="B406" s="572"/>
      <c r="C406" s="101" t="s">
        <v>63</v>
      </c>
      <c r="D406" s="302">
        <v>5760.05</v>
      </c>
      <c r="E406" s="181">
        <v>2475</v>
      </c>
      <c r="F406" s="22">
        <f>E406/D406</f>
        <v>0.42968377010616227</v>
      </c>
      <c r="G406" s="255" t="s">
        <v>346</v>
      </c>
      <c r="H406" s="249">
        <v>8</v>
      </c>
      <c r="I406" s="249">
        <v>2</v>
      </c>
      <c r="J406" s="257">
        <f>I406/H406</f>
        <v>0.25</v>
      </c>
      <c r="K406" s="252" t="s">
        <v>555</v>
      </c>
    </row>
    <row r="407" spans="1:11" s="12" customFormat="1" ht="36" customHeight="1">
      <c r="A407" s="325"/>
      <c r="B407" s="574"/>
      <c r="C407" s="284"/>
      <c r="D407" s="302"/>
      <c r="E407" s="181"/>
      <c r="F407" s="22"/>
      <c r="G407" s="255" t="s">
        <v>430</v>
      </c>
      <c r="H407" s="249">
        <v>5</v>
      </c>
      <c r="I407" s="249">
        <v>5</v>
      </c>
      <c r="J407" s="257">
        <f>I407/H407</f>
        <v>1</v>
      </c>
      <c r="K407" s="252"/>
    </row>
    <row r="408" spans="1:11" s="12" customFormat="1" ht="15.6">
      <c r="A408" s="170"/>
      <c r="B408" s="328" t="s">
        <v>319</v>
      </c>
      <c r="C408" s="329"/>
      <c r="D408" s="138">
        <f>D404+D406</f>
        <v>9030.36</v>
      </c>
      <c r="E408" s="138">
        <f>E404+E406</f>
        <v>5619.7199999999993</v>
      </c>
      <c r="F408" s="139">
        <f>E408/D408</f>
        <v>0.62231406056901373</v>
      </c>
      <c r="G408" s="159"/>
      <c r="H408" s="158"/>
      <c r="I408" s="158"/>
      <c r="J408" s="158"/>
      <c r="K408" s="158"/>
    </row>
    <row r="409" spans="1:11" s="12" customFormat="1" ht="15.6" customHeight="1">
      <c r="A409" s="323">
        <v>22</v>
      </c>
      <c r="B409" s="380" t="s">
        <v>504</v>
      </c>
      <c r="C409" s="485" t="s">
        <v>15</v>
      </c>
      <c r="D409" s="340">
        <v>0</v>
      </c>
      <c r="E409" s="379">
        <v>0</v>
      </c>
      <c r="F409" s="582">
        <v>0</v>
      </c>
      <c r="G409" s="391" t="s">
        <v>320</v>
      </c>
      <c r="H409" s="445"/>
      <c r="I409" s="445"/>
      <c r="J409" s="445"/>
      <c r="K409" s="446"/>
    </row>
    <row r="410" spans="1:11" s="12" customFormat="1" ht="35.4" customHeight="1">
      <c r="A410" s="324"/>
      <c r="B410" s="381"/>
      <c r="C410" s="486"/>
      <c r="D410" s="341"/>
      <c r="E410" s="379"/>
      <c r="F410" s="583"/>
      <c r="G410" s="316" t="s">
        <v>321</v>
      </c>
      <c r="H410" s="252">
        <v>39</v>
      </c>
      <c r="I410" s="252">
        <v>39</v>
      </c>
      <c r="J410" s="263">
        <f>I410/H410</f>
        <v>1</v>
      </c>
      <c r="K410" s="252"/>
    </row>
    <row r="411" spans="1:11" s="12" customFormat="1" ht="15.6">
      <c r="A411" s="324"/>
      <c r="B411" s="381"/>
      <c r="C411" s="486"/>
      <c r="D411" s="341"/>
      <c r="E411" s="379"/>
      <c r="F411" s="583"/>
      <c r="G411" s="391" t="s">
        <v>322</v>
      </c>
      <c r="H411" s="392"/>
      <c r="I411" s="392"/>
      <c r="J411" s="392"/>
      <c r="K411" s="393"/>
    </row>
    <row r="412" spans="1:11" s="12" customFormat="1" ht="46.8">
      <c r="A412" s="324"/>
      <c r="B412" s="381"/>
      <c r="C412" s="486"/>
      <c r="D412" s="341"/>
      <c r="E412" s="379"/>
      <c r="F412" s="583"/>
      <c r="G412" s="316" t="s">
        <v>323</v>
      </c>
      <c r="H412" s="252">
        <v>0</v>
      </c>
      <c r="I412" s="252">
        <v>0</v>
      </c>
      <c r="J412" s="277">
        <v>0</v>
      </c>
      <c r="K412" s="195"/>
    </row>
    <row r="413" spans="1:11" s="12" customFormat="1" ht="31.2">
      <c r="A413" s="324"/>
      <c r="B413" s="381"/>
      <c r="C413" s="486"/>
      <c r="D413" s="341"/>
      <c r="E413" s="379"/>
      <c r="F413" s="583"/>
      <c r="G413" s="316" t="s">
        <v>324</v>
      </c>
      <c r="H413" s="252">
        <v>0</v>
      </c>
      <c r="I413" s="252">
        <v>0</v>
      </c>
      <c r="J413" s="277">
        <v>0</v>
      </c>
      <c r="K413" s="195"/>
    </row>
    <row r="414" spans="1:11" s="12" customFormat="1" ht="15.6">
      <c r="A414" s="324"/>
      <c r="B414" s="381"/>
      <c r="C414" s="486"/>
      <c r="D414" s="341"/>
      <c r="E414" s="379"/>
      <c r="F414" s="583"/>
      <c r="G414" s="391" t="s">
        <v>325</v>
      </c>
      <c r="H414" s="392"/>
      <c r="I414" s="392"/>
      <c r="J414" s="392"/>
      <c r="K414" s="393"/>
    </row>
    <row r="415" spans="1:11" s="12" customFormat="1" ht="31.2">
      <c r="A415" s="324"/>
      <c r="B415" s="381"/>
      <c r="C415" s="487"/>
      <c r="D415" s="342"/>
      <c r="E415" s="379"/>
      <c r="F415" s="584"/>
      <c r="G415" s="17" t="s">
        <v>326</v>
      </c>
      <c r="H415" s="252">
        <v>0</v>
      </c>
      <c r="I415" s="252">
        <v>0</v>
      </c>
      <c r="J415" s="277">
        <v>0</v>
      </c>
      <c r="K415" s="426"/>
    </row>
    <row r="416" spans="1:11" s="12" customFormat="1" ht="55.2" customHeight="1">
      <c r="A416" s="324"/>
      <c r="B416" s="381"/>
      <c r="C416" s="485" t="s">
        <v>63</v>
      </c>
      <c r="D416" s="340">
        <v>0</v>
      </c>
      <c r="E416" s="340">
        <v>0</v>
      </c>
      <c r="F416" s="343">
        <v>0</v>
      </c>
      <c r="G416" s="17" t="s">
        <v>327</v>
      </c>
      <c r="H416" s="252">
        <v>0</v>
      </c>
      <c r="I416" s="252">
        <v>0</v>
      </c>
      <c r="J416" s="277">
        <v>0</v>
      </c>
      <c r="K416" s="426"/>
    </row>
    <row r="417" spans="1:11" s="12" customFormat="1" ht="39" customHeight="1">
      <c r="A417" s="324"/>
      <c r="B417" s="381"/>
      <c r="C417" s="486"/>
      <c r="D417" s="341"/>
      <c r="E417" s="341"/>
      <c r="F417" s="335"/>
      <c r="G417" s="17" t="s">
        <v>328</v>
      </c>
      <c r="H417" s="252">
        <v>0</v>
      </c>
      <c r="I417" s="252">
        <v>0</v>
      </c>
      <c r="J417" s="277">
        <v>0</v>
      </c>
      <c r="K417" s="426"/>
    </row>
    <row r="418" spans="1:11" s="12" customFormat="1" ht="31.2">
      <c r="A418" s="324"/>
      <c r="B418" s="381"/>
      <c r="C418" s="486"/>
      <c r="D418" s="341"/>
      <c r="E418" s="341"/>
      <c r="F418" s="335"/>
      <c r="G418" s="17" t="s">
        <v>329</v>
      </c>
      <c r="H418" s="252">
        <v>0</v>
      </c>
      <c r="I418" s="252">
        <v>0</v>
      </c>
      <c r="J418" s="277">
        <v>0</v>
      </c>
      <c r="K418" s="426"/>
    </row>
    <row r="419" spans="1:11" s="12" customFormat="1" ht="99.6" customHeight="1">
      <c r="A419" s="324"/>
      <c r="B419" s="381"/>
      <c r="C419" s="487"/>
      <c r="D419" s="342"/>
      <c r="E419" s="342"/>
      <c r="F419" s="336"/>
      <c r="G419" s="17" t="s">
        <v>330</v>
      </c>
      <c r="H419" s="252">
        <v>0</v>
      </c>
      <c r="I419" s="252">
        <v>0</v>
      </c>
      <c r="J419" s="277">
        <v>0</v>
      </c>
      <c r="K419" s="426"/>
    </row>
    <row r="420" spans="1:11" s="12" customFormat="1" ht="27" customHeight="1">
      <c r="A420" s="324"/>
      <c r="B420" s="381"/>
      <c r="C420" s="585"/>
      <c r="D420" s="262"/>
      <c r="E420" s="262"/>
      <c r="F420" s="254"/>
      <c r="G420" s="451" t="s">
        <v>427</v>
      </c>
      <c r="H420" s="586"/>
      <c r="I420" s="586"/>
      <c r="J420" s="586"/>
      <c r="K420" s="587"/>
    </row>
    <row r="421" spans="1:11" s="12" customFormat="1" ht="30" customHeight="1">
      <c r="A421" s="324"/>
      <c r="B421" s="381"/>
      <c r="C421" s="585"/>
      <c r="D421" s="262"/>
      <c r="E421" s="262"/>
      <c r="F421" s="254"/>
      <c r="G421" s="17" t="s">
        <v>326</v>
      </c>
      <c r="H421" s="252">
        <v>0</v>
      </c>
      <c r="I421" s="252">
        <v>0</v>
      </c>
      <c r="J421" s="263">
        <v>0</v>
      </c>
      <c r="K421" s="426"/>
    </row>
    <row r="422" spans="1:11" s="12" customFormat="1" ht="33" customHeight="1">
      <c r="A422" s="324"/>
      <c r="B422" s="381"/>
      <c r="C422" s="585"/>
      <c r="D422" s="262"/>
      <c r="E422" s="262"/>
      <c r="F422" s="254"/>
      <c r="G422" s="17" t="s">
        <v>327</v>
      </c>
      <c r="H422" s="252">
        <v>0</v>
      </c>
      <c r="I422" s="252">
        <v>0</v>
      </c>
      <c r="J422" s="277">
        <v>0</v>
      </c>
      <c r="K422" s="426"/>
    </row>
    <row r="423" spans="1:11" s="12" customFormat="1" ht="33" customHeight="1">
      <c r="A423" s="325"/>
      <c r="B423" s="382"/>
      <c r="C423" s="585"/>
      <c r="D423" s="262"/>
      <c r="E423" s="262"/>
      <c r="F423" s="254"/>
      <c r="G423" s="17" t="s">
        <v>428</v>
      </c>
      <c r="H423" s="252">
        <v>0</v>
      </c>
      <c r="I423" s="252">
        <v>0</v>
      </c>
      <c r="J423" s="277">
        <v>0</v>
      </c>
      <c r="K423" s="426"/>
    </row>
    <row r="424" spans="1:11" s="12" customFormat="1" ht="15.6">
      <c r="A424" s="170"/>
      <c r="B424" s="328" t="s">
        <v>319</v>
      </c>
      <c r="C424" s="329"/>
      <c r="D424" s="133">
        <v>0</v>
      </c>
      <c r="E424" s="133">
        <v>0</v>
      </c>
      <c r="F424" s="132">
        <v>0</v>
      </c>
      <c r="G424" s="159"/>
      <c r="H424" s="158"/>
      <c r="I424" s="158"/>
      <c r="J424" s="158"/>
      <c r="K424" s="158"/>
    </row>
    <row r="425" spans="1:11" s="12" customFormat="1" ht="28.2" customHeight="1">
      <c r="A425" s="197">
        <v>23</v>
      </c>
      <c r="B425" s="380" t="s">
        <v>477</v>
      </c>
      <c r="C425" s="588" t="s">
        <v>15</v>
      </c>
      <c r="D425" s="279">
        <v>1912.83</v>
      </c>
      <c r="E425" s="279">
        <v>1897.66</v>
      </c>
      <c r="F425" s="263">
        <f>E425/D425</f>
        <v>0.99206934228342303</v>
      </c>
      <c r="G425" s="420" t="s">
        <v>331</v>
      </c>
      <c r="H425" s="440">
        <v>70.790000000000006</v>
      </c>
      <c r="I425" s="440">
        <v>0</v>
      </c>
      <c r="J425" s="374">
        <f>I425/H425</f>
        <v>0</v>
      </c>
      <c r="K425" s="356" t="s">
        <v>585</v>
      </c>
    </row>
    <row r="426" spans="1:11" s="12" customFormat="1" ht="40.200000000000003" customHeight="1">
      <c r="A426" s="197"/>
      <c r="B426" s="381"/>
      <c r="C426" s="252" t="s">
        <v>63</v>
      </c>
      <c r="D426" s="279">
        <v>32174.26</v>
      </c>
      <c r="E426" s="279">
        <v>31959.46</v>
      </c>
      <c r="F426" s="263">
        <f>E426/D426</f>
        <v>0.99332385577787963</v>
      </c>
      <c r="G426" s="479"/>
      <c r="H426" s="442"/>
      <c r="I426" s="442"/>
      <c r="J426" s="375"/>
      <c r="K426" s="357"/>
    </row>
    <row r="427" spans="1:11" s="12" customFormat="1" ht="44.4" customHeight="1">
      <c r="A427" s="192"/>
      <c r="B427" s="381"/>
      <c r="C427" s="284" t="s">
        <v>27</v>
      </c>
      <c r="D427" s="302">
        <v>0</v>
      </c>
      <c r="E427" s="284">
        <v>0</v>
      </c>
      <c r="F427" s="22">
        <v>0</v>
      </c>
      <c r="G427" s="479"/>
      <c r="H427" s="442"/>
      <c r="I427" s="442"/>
      <c r="J427" s="376"/>
      <c r="K427" s="422"/>
    </row>
    <row r="428" spans="1:11" s="12" customFormat="1" ht="52.2" customHeight="1">
      <c r="A428" s="192"/>
      <c r="B428" s="382"/>
      <c r="C428" s="581"/>
      <c r="D428" s="302"/>
      <c r="E428" s="284"/>
      <c r="F428" s="22"/>
      <c r="G428" s="316" t="s">
        <v>454</v>
      </c>
      <c r="H428" s="279">
        <v>0</v>
      </c>
      <c r="I428" s="279">
        <v>0</v>
      </c>
      <c r="J428" s="258">
        <v>0</v>
      </c>
      <c r="K428" s="260"/>
    </row>
    <row r="429" spans="1:11" s="12" customFormat="1" ht="36.6" customHeight="1">
      <c r="A429" s="170"/>
      <c r="B429" s="328" t="s">
        <v>319</v>
      </c>
      <c r="C429" s="329"/>
      <c r="D429" s="138">
        <f>SUM(D425:D427)</f>
        <v>34087.089999999997</v>
      </c>
      <c r="E429" s="138">
        <f>SUM(E425:E427)</f>
        <v>33857.120000000003</v>
      </c>
      <c r="F429" s="139">
        <f>E429/D429</f>
        <v>0.99325345754067029</v>
      </c>
      <c r="G429" s="159"/>
      <c r="H429" s="158"/>
      <c r="I429" s="158"/>
      <c r="J429" s="158"/>
      <c r="K429" s="160"/>
    </row>
    <row r="430" spans="1:11" s="12" customFormat="1" ht="31.2" customHeight="1">
      <c r="A430" s="324">
        <v>24</v>
      </c>
      <c r="B430" s="380" t="s">
        <v>466</v>
      </c>
      <c r="C430" s="163" t="s">
        <v>122</v>
      </c>
      <c r="D430" s="302" t="s">
        <v>122</v>
      </c>
      <c r="E430" s="181" t="s">
        <v>122</v>
      </c>
      <c r="F430" s="22" t="s">
        <v>122</v>
      </c>
      <c r="G430" s="589" t="s">
        <v>332</v>
      </c>
      <c r="H430" s="590" t="s">
        <v>122</v>
      </c>
      <c r="I430" s="590" t="s">
        <v>122</v>
      </c>
      <c r="J430" s="590" t="s">
        <v>122</v>
      </c>
      <c r="K430" s="100"/>
    </row>
    <row r="431" spans="1:11" s="12" customFormat="1" ht="46.8">
      <c r="A431" s="324"/>
      <c r="B431" s="381"/>
      <c r="C431" s="485" t="s">
        <v>15</v>
      </c>
      <c r="D431" s="340">
        <v>65.8</v>
      </c>
      <c r="E431" s="340">
        <v>65.8</v>
      </c>
      <c r="F431" s="343">
        <f>E431/D431</f>
        <v>1</v>
      </c>
      <c r="G431" s="17" t="s">
        <v>333</v>
      </c>
      <c r="H431" s="283">
        <v>160</v>
      </c>
      <c r="I431" s="283">
        <v>182</v>
      </c>
      <c r="J431" s="263">
        <f>I431/H431</f>
        <v>1.1375</v>
      </c>
      <c r="K431" s="249"/>
    </row>
    <row r="432" spans="1:11" s="12" customFormat="1" ht="46.8">
      <c r="A432" s="324"/>
      <c r="B432" s="381"/>
      <c r="C432" s="486"/>
      <c r="D432" s="341"/>
      <c r="E432" s="341"/>
      <c r="F432" s="335"/>
      <c r="G432" s="17" t="s">
        <v>334</v>
      </c>
      <c r="H432" s="283">
        <v>120</v>
      </c>
      <c r="I432" s="283">
        <v>127</v>
      </c>
      <c r="J432" s="263">
        <f>I432/H432</f>
        <v>1.0583333333333333</v>
      </c>
      <c r="K432" s="251"/>
    </row>
    <row r="433" spans="1:11" s="12" customFormat="1" ht="85.2" customHeight="1">
      <c r="A433" s="324"/>
      <c r="B433" s="381"/>
      <c r="C433" s="486"/>
      <c r="D433" s="341"/>
      <c r="E433" s="341"/>
      <c r="F433" s="335"/>
      <c r="G433" s="17" t="s">
        <v>335</v>
      </c>
      <c r="H433" s="283">
        <v>34117</v>
      </c>
      <c r="I433" s="283">
        <v>41240</v>
      </c>
      <c r="J433" s="263">
        <f>I433/H433</f>
        <v>1.2087815458569042</v>
      </c>
      <c r="K433" s="260"/>
    </row>
    <row r="434" spans="1:11" s="12" customFormat="1" ht="46.8">
      <c r="A434" s="325"/>
      <c r="B434" s="381"/>
      <c r="C434" s="486"/>
      <c r="D434" s="341"/>
      <c r="E434" s="341"/>
      <c r="F434" s="335"/>
      <c r="G434" s="17" t="s">
        <v>336</v>
      </c>
      <c r="H434" s="283">
        <v>3500</v>
      </c>
      <c r="I434" s="283">
        <v>3850</v>
      </c>
      <c r="J434" s="263">
        <f>I434/H434</f>
        <v>1.1000000000000001</v>
      </c>
      <c r="K434" s="260"/>
    </row>
    <row r="435" spans="1:11" s="12" customFormat="1" ht="102" customHeight="1">
      <c r="A435" s="198"/>
      <c r="B435" s="382"/>
      <c r="C435" s="487"/>
      <c r="D435" s="342"/>
      <c r="E435" s="342"/>
      <c r="F435" s="336"/>
      <c r="G435" s="17" t="s">
        <v>518</v>
      </c>
      <c r="H435" s="283">
        <v>9</v>
      </c>
      <c r="I435" s="283">
        <v>9</v>
      </c>
      <c r="J435" s="263">
        <f>I435/H435</f>
        <v>1</v>
      </c>
      <c r="K435" s="260"/>
    </row>
    <row r="436" spans="1:11" s="12" customFormat="1" ht="15.6">
      <c r="A436" s="170"/>
      <c r="B436" s="328" t="s">
        <v>319</v>
      </c>
      <c r="C436" s="329"/>
      <c r="D436" s="138">
        <f>D431</f>
        <v>65.8</v>
      </c>
      <c r="E436" s="591">
        <f>E431</f>
        <v>65.8</v>
      </c>
      <c r="F436" s="139">
        <f>E436/D436</f>
        <v>1</v>
      </c>
      <c r="G436" s="159"/>
      <c r="H436" s="158"/>
      <c r="I436" s="158"/>
      <c r="J436" s="158"/>
      <c r="K436" s="158"/>
    </row>
    <row r="437" spans="1:11" s="12" customFormat="1" ht="29.4" customHeight="1">
      <c r="A437" s="323">
        <v>25</v>
      </c>
      <c r="B437" s="380" t="s">
        <v>478</v>
      </c>
      <c r="C437" s="356" t="s">
        <v>15</v>
      </c>
      <c r="D437" s="340">
        <v>0</v>
      </c>
      <c r="E437" s="340">
        <v>0</v>
      </c>
      <c r="F437" s="343">
        <v>0</v>
      </c>
      <c r="G437" s="592" t="s">
        <v>479</v>
      </c>
      <c r="H437" s="593"/>
      <c r="I437" s="593"/>
      <c r="J437" s="593"/>
      <c r="K437" s="594"/>
    </row>
    <row r="438" spans="1:11" s="12" customFormat="1" ht="84.6" customHeight="1">
      <c r="A438" s="324"/>
      <c r="B438" s="381"/>
      <c r="C438" s="357"/>
      <c r="D438" s="341"/>
      <c r="E438" s="341"/>
      <c r="F438" s="335"/>
      <c r="G438" s="316" t="s">
        <v>480</v>
      </c>
      <c r="H438" s="252">
        <v>0</v>
      </c>
      <c r="I438" s="252">
        <v>0</v>
      </c>
      <c r="J438" s="252">
        <v>0</v>
      </c>
      <c r="K438" s="252"/>
    </row>
    <row r="439" spans="1:11" s="12" customFormat="1" ht="64.8" customHeight="1">
      <c r="A439" s="324"/>
      <c r="B439" s="381"/>
      <c r="C439" s="357"/>
      <c r="D439" s="341"/>
      <c r="E439" s="341"/>
      <c r="F439" s="335"/>
      <c r="G439" s="256" t="s">
        <v>521</v>
      </c>
      <c r="H439" s="251">
        <v>0</v>
      </c>
      <c r="I439" s="251">
        <v>0</v>
      </c>
      <c r="J439" s="251">
        <v>0</v>
      </c>
      <c r="K439" s="251"/>
    </row>
    <row r="440" spans="1:11" s="12" customFormat="1" ht="64.8" customHeight="1">
      <c r="A440" s="324"/>
      <c r="B440" s="382"/>
      <c r="C440" s="422"/>
      <c r="D440" s="342"/>
      <c r="E440" s="342"/>
      <c r="F440" s="336"/>
      <c r="G440" s="316" t="s">
        <v>481</v>
      </c>
      <c r="H440" s="252">
        <v>0</v>
      </c>
      <c r="I440" s="252">
        <v>0</v>
      </c>
      <c r="J440" s="252">
        <v>0</v>
      </c>
      <c r="K440" s="252"/>
    </row>
    <row r="441" spans="1:11" s="12" customFormat="1" ht="81" customHeight="1">
      <c r="A441" s="242"/>
      <c r="B441" s="595"/>
      <c r="C441" s="596"/>
      <c r="D441" s="262"/>
      <c r="E441" s="305"/>
      <c r="F441" s="254"/>
      <c r="G441" s="597" t="s">
        <v>579</v>
      </c>
      <c r="H441" s="250">
        <v>0</v>
      </c>
      <c r="I441" s="250">
        <v>0</v>
      </c>
      <c r="J441" s="250">
        <v>0</v>
      </c>
      <c r="K441" s="250"/>
    </row>
    <row r="442" spans="1:11" s="12" customFormat="1" ht="21" customHeight="1">
      <c r="A442" s="191"/>
      <c r="B442" s="193" t="s">
        <v>21</v>
      </c>
      <c r="C442" s="194"/>
      <c r="D442" s="264">
        <f>D437</f>
        <v>0</v>
      </c>
      <c r="E442" s="265">
        <f>E437</f>
        <v>0</v>
      </c>
      <c r="F442" s="266">
        <v>0</v>
      </c>
      <c r="G442" s="158"/>
      <c r="H442" s="158"/>
      <c r="I442" s="158"/>
      <c r="J442" s="158"/>
      <c r="K442" s="158"/>
    </row>
    <row r="443" spans="1:11" s="12" customFormat="1" ht="70.8" customHeight="1">
      <c r="A443" s="323">
        <v>26</v>
      </c>
      <c r="B443" s="380" t="s">
        <v>505</v>
      </c>
      <c r="C443" s="163" t="s">
        <v>15</v>
      </c>
      <c r="D443" s="302">
        <v>2638</v>
      </c>
      <c r="E443" s="181">
        <v>0</v>
      </c>
      <c r="F443" s="22">
        <f>E443/D443</f>
        <v>0</v>
      </c>
      <c r="G443" s="420" t="s">
        <v>484</v>
      </c>
      <c r="H443" s="323">
        <v>1</v>
      </c>
      <c r="I443" s="323">
        <v>0</v>
      </c>
      <c r="J443" s="374">
        <f>I443/H443</f>
        <v>0</v>
      </c>
      <c r="K443" s="323" t="s">
        <v>580</v>
      </c>
    </row>
    <row r="444" spans="1:11" s="12" customFormat="1" ht="25.2" customHeight="1">
      <c r="A444" s="324"/>
      <c r="B444" s="381"/>
      <c r="C444" s="356" t="s">
        <v>63</v>
      </c>
      <c r="D444" s="340">
        <v>0</v>
      </c>
      <c r="E444" s="340">
        <v>0</v>
      </c>
      <c r="F444" s="343">
        <v>0</v>
      </c>
      <c r="G444" s="421"/>
      <c r="H444" s="325"/>
      <c r="I444" s="325"/>
      <c r="J444" s="376"/>
      <c r="K444" s="325"/>
    </row>
    <row r="445" spans="1:11" s="12" customFormat="1" ht="42" customHeight="1">
      <c r="A445" s="324"/>
      <c r="B445" s="381"/>
      <c r="C445" s="357"/>
      <c r="D445" s="341"/>
      <c r="E445" s="341"/>
      <c r="F445" s="335"/>
      <c r="G445" s="256" t="s">
        <v>485</v>
      </c>
      <c r="H445" s="251">
        <v>496</v>
      </c>
      <c r="I445" s="251">
        <v>0</v>
      </c>
      <c r="J445" s="258">
        <f>I445/H445</f>
        <v>0</v>
      </c>
      <c r="K445" s="251" t="s">
        <v>581</v>
      </c>
    </row>
    <row r="446" spans="1:11" s="12" customFormat="1" ht="54" customHeight="1">
      <c r="A446" s="197"/>
      <c r="B446" s="382"/>
      <c r="C446" s="422"/>
      <c r="D446" s="342"/>
      <c r="E446" s="342"/>
      <c r="F446" s="336"/>
      <c r="G446" s="256" t="s">
        <v>486</v>
      </c>
      <c r="H446" s="251">
        <v>1</v>
      </c>
      <c r="I446" s="251">
        <v>0</v>
      </c>
      <c r="J446" s="258">
        <f>I446/H446</f>
        <v>0</v>
      </c>
      <c r="K446" s="251" t="s">
        <v>581</v>
      </c>
    </row>
    <row r="447" spans="1:11" s="12" customFormat="1" ht="25.2" customHeight="1">
      <c r="A447" s="209"/>
      <c r="B447" s="225" t="s">
        <v>21</v>
      </c>
      <c r="C447" s="226"/>
      <c r="D447" s="267">
        <f>D443+D444</f>
        <v>2638</v>
      </c>
      <c r="E447" s="267">
        <f>E443+E444</f>
        <v>0</v>
      </c>
      <c r="F447" s="268">
        <f>E447/D447</f>
        <v>0</v>
      </c>
      <c r="G447" s="219"/>
      <c r="H447" s="220"/>
      <c r="I447" s="220"/>
      <c r="J447" s="221"/>
      <c r="K447" s="220"/>
    </row>
    <row r="448" spans="1:11" s="12" customFormat="1" ht="54" hidden="1" customHeight="1">
      <c r="A448" s="209"/>
      <c r="B448" s="211"/>
      <c r="C448" s="215"/>
      <c r="D448" s="210"/>
      <c r="E448" s="210"/>
      <c r="F448" s="213"/>
      <c r="G448" s="216"/>
      <c r="H448" s="214"/>
      <c r="I448" s="214"/>
      <c r="J448" s="212"/>
      <c r="K448" s="214"/>
    </row>
    <row r="449" spans="1:11" s="12" customFormat="1" ht="122.4" customHeight="1">
      <c r="A449" s="209"/>
      <c r="B449" s="431" t="s">
        <v>590</v>
      </c>
      <c r="C449" s="598" t="s">
        <v>15</v>
      </c>
      <c r="D449" s="340">
        <v>0</v>
      </c>
      <c r="E449" s="599">
        <v>0</v>
      </c>
      <c r="F449" s="343">
        <v>0</v>
      </c>
      <c r="G449" s="356" t="s">
        <v>533</v>
      </c>
      <c r="H449" s="598">
        <v>1</v>
      </c>
      <c r="I449" s="356">
        <v>0</v>
      </c>
      <c r="J449" s="600">
        <f>I449/H449</f>
        <v>0</v>
      </c>
      <c r="K449" s="356" t="s">
        <v>580</v>
      </c>
    </row>
    <row r="450" spans="1:11" s="12" customFormat="1" ht="103.2" customHeight="1">
      <c r="A450" s="209"/>
      <c r="B450" s="420" t="s">
        <v>591</v>
      </c>
      <c r="C450" s="601"/>
      <c r="D450" s="342"/>
      <c r="E450" s="602"/>
      <c r="F450" s="336"/>
      <c r="G450" s="357"/>
      <c r="H450" s="603"/>
      <c r="I450" s="357"/>
      <c r="J450" s="604"/>
      <c r="K450" s="357"/>
    </row>
    <row r="451" spans="1:11" s="12" customFormat="1" ht="87" customHeight="1">
      <c r="A451" s="209"/>
      <c r="B451" s="421"/>
      <c r="C451" s="284" t="s">
        <v>63</v>
      </c>
      <c r="D451" s="302">
        <v>128128.67</v>
      </c>
      <c r="E451" s="302">
        <v>0</v>
      </c>
      <c r="F451" s="22">
        <f>E451/D451</f>
        <v>0</v>
      </c>
      <c r="G451" s="422"/>
      <c r="H451" s="601"/>
      <c r="I451" s="422"/>
      <c r="J451" s="605"/>
      <c r="K451" s="422"/>
    </row>
    <row r="452" spans="1:11" s="12" customFormat="1" ht="20.399999999999999" customHeight="1">
      <c r="A452" s="209"/>
      <c r="B452" s="227" t="s">
        <v>531</v>
      </c>
      <c r="C452" s="228"/>
      <c r="D452" s="152">
        <f>D451+D449</f>
        <v>128128.67</v>
      </c>
      <c r="E452" s="152">
        <f>E451+E449</f>
        <v>0</v>
      </c>
      <c r="F452" s="269">
        <f>E452/D452</f>
        <v>0</v>
      </c>
      <c r="G452" s="222"/>
      <c r="H452" s="223"/>
      <c r="I452" s="223"/>
      <c r="J452" s="224"/>
      <c r="K452" s="223"/>
    </row>
    <row r="453" spans="1:11" s="12" customFormat="1" ht="31.8" customHeight="1">
      <c r="A453" s="209"/>
      <c r="B453" s="606" t="s">
        <v>592</v>
      </c>
      <c r="C453" s="356" t="s">
        <v>15</v>
      </c>
      <c r="D453" s="340">
        <v>8544.9</v>
      </c>
      <c r="E453" s="340">
        <v>2108.6799999999998</v>
      </c>
      <c r="F453" s="343">
        <f>E453/D453</f>
        <v>0.24677643974768573</v>
      </c>
      <c r="G453" s="356" t="s">
        <v>534</v>
      </c>
      <c r="H453" s="356">
        <v>2</v>
      </c>
      <c r="I453" s="356">
        <v>0</v>
      </c>
      <c r="J453" s="343">
        <f>I453/H453</f>
        <v>0</v>
      </c>
      <c r="K453" s="356" t="s">
        <v>582</v>
      </c>
    </row>
    <row r="454" spans="1:11" s="12" customFormat="1" ht="31.8" customHeight="1">
      <c r="A454" s="209"/>
      <c r="B454" s="572"/>
      <c r="C454" s="422"/>
      <c r="D454" s="342"/>
      <c r="E454" s="342"/>
      <c r="F454" s="336"/>
      <c r="G454" s="357"/>
      <c r="H454" s="357"/>
      <c r="I454" s="357"/>
      <c r="J454" s="335"/>
      <c r="K454" s="357"/>
    </row>
    <row r="455" spans="1:11" s="12" customFormat="1" ht="70.8" customHeight="1">
      <c r="A455" s="209"/>
      <c r="B455" s="574"/>
      <c r="C455" s="284" t="s">
        <v>63</v>
      </c>
      <c r="D455" s="272">
        <v>717983.23</v>
      </c>
      <c r="E455" s="272">
        <v>152556.89000000001</v>
      </c>
      <c r="F455" s="273">
        <f>E455/D455</f>
        <v>0.21247973995158637</v>
      </c>
      <c r="G455" s="422"/>
      <c r="H455" s="422"/>
      <c r="I455" s="422"/>
      <c r="J455" s="336"/>
      <c r="K455" s="422"/>
    </row>
    <row r="456" spans="1:11" s="12" customFormat="1" ht="24.6" customHeight="1">
      <c r="A456" s="209"/>
      <c r="B456" s="229" t="s">
        <v>531</v>
      </c>
      <c r="C456" s="228"/>
      <c r="D456" s="142">
        <f>D453+D455</f>
        <v>726528.13</v>
      </c>
      <c r="E456" s="142">
        <f>E453+E455</f>
        <v>154665.57</v>
      </c>
      <c r="F456" s="141">
        <f>E456/D456</f>
        <v>0.21288311300486054</v>
      </c>
      <c r="G456" s="222"/>
      <c r="H456" s="223"/>
      <c r="I456" s="223"/>
      <c r="J456" s="224"/>
      <c r="K456" s="223"/>
    </row>
    <row r="457" spans="1:11" s="12" customFormat="1" ht="19.8" customHeight="1">
      <c r="A457" s="168"/>
      <c r="B457" s="230" t="s">
        <v>21</v>
      </c>
      <c r="C457" s="231"/>
      <c r="D457" s="161">
        <f>D452+D456</f>
        <v>854656.8</v>
      </c>
      <c r="E457" s="161">
        <f>E452+E456</f>
        <v>154665.57</v>
      </c>
      <c r="F457" s="162">
        <f>E457/D457</f>
        <v>0.1809680447168969</v>
      </c>
      <c r="G457" s="123"/>
      <c r="H457" s="124"/>
      <c r="I457" s="124"/>
      <c r="J457" s="124"/>
      <c r="K457" s="125"/>
    </row>
    <row r="458" spans="1:11" s="12" customFormat="1" ht="15.6">
      <c r="A458" s="168"/>
      <c r="B458" s="332" t="s">
        <v>337</v>
      </c>
      <c r="C458" s="333"/>
      <c r="D458" s="19">
        <v>2014009.19</v>
      </c>
      <c r="E458" s="91">
        <v>1156806.19</v>
      </c>
      <c r="F458" s="21">
        <f>E458/D458</f>
        <v>0.57437979714481835</v>
      </c>
      <c r="G458" s="31"/>
      <c r="H458" s="32"/>
      <c r="I458" s="32"/>
      <c r="J458" s="32"/>
      <c r="K458" s="97"/>
    </row>
    <row r="459" spans="1:11" s="12" customFormat="1" ht="15.6">
      <c r="A459" s="168"/>
      <c r="B459" s="33"/>
      <c r="D459" s="100"/>
      <c r="E459" s="100"/>
      <c r="F459" s="186"/>
      <c r="G459" s="34"/>
      <c r="H459" s="30"/>
      <c r="I459" s="30"/>
      <c r="J459" s="35"/>
      <c r="K459" s="25"/>
    </row>
    <row r="460" spans="1:11" s="12" customFormat="1" ht="15.6">
      <c r="A460" s="168"/>
      <c r="B460" s="36" t="s">
        <v>338</v>
      </c>
      <c r="C460" s="92"/>
      <c r="D460" s="102">
        <f>D9+D22+D75+D83+D132+D137+D145+D153+D169+D180+D195+D214+D227+D253+D256+D267+D306+D324+D344+D348+D363+D376+D390+D395+D404+D409+D425+D431+D437+D443+D449+D453</f>
        <v>690966.37980000011</v>
      </c>
      <c r="E460" s="102">
        <f>E9+E22+E75+E83+E132+E137+E145+E153+E169+E180+E195+E214+E227+E253+E256+E267+E306+E324+E344+E348+E363+E376+E390+E395+E404+E409+E425+E431+E437+E443+E449+E453</f>
        <v>654148.01771499997</v>
      </c>
      <c r="F460" s="37">
        <f>E460/D460</f>
        <v>0.94671468372215561</v>
      </c>
      <c r="G460" s="38"/>
      <c r="H460" s="24"/>
      <c r="I460" s="39"/>
      <c r="J460" s="39"/>
      <c r="K460" s="25"/>
    </row>
    <row r="461" spans="1:11" s="12" customFormat="1" ht="15.6">
      <c r="A461" s="168"/>
      <c r="B461" s="36" t="s">
        <v>339</v>
      </c>
      <c r="C461" s="23"/>
      <c r="D461" s="26">
        <f>D15+D24+D77+D91+D134+D143+D146+D155+D177+D188+D202+D345+D380+D396+D406+D416+D426+D444+D451+D455</f>
        <v>1258872.5350000001</v>
      </c>
      <c r="E461" s="103" t="s">
        <v>597</v>
      </c>
      <c r="F461" s="40">
        <f>E461/D461</f>
        <v>0.34835229763750464</v>
      </c>
      <c r="G461" s="39"/>
      <c r="H461" s="24"/>
      <c r="I461" s="39"/>
      <c r="J461" s="39"/>
      <c r="K461" s="25"/>
    </row>
    <row r="462" spans="1:11" s="12" customFormat="1" ht="15.6">
      <c r="A462" s="168"/>
      <c r="B462" s="36" t="s">
        <v>340</v>
      </c>
      <c r="C462" s="23"/>
      <c r="D462" s="270">
        <f>D25+D135+D157+D189+D206+D398+D427</f>
        <v>64170.28</v>
      </c>
      <c r="E462" s="41">
        <v>64127.03</v>
      </c>
      <c r="F462" s="42">
        <f>E462/D462</f>
        <v>0.99932601197937732</v>
      </c>
      <c r="G462" s="39"/>
      <c r="H462" s="24"/>
      <c r="I462" s="39"/>
      <c r="J462" s="39"/>
      <c r="K462" s="25"/>
    </row>
    <row r="463" spans="1:11" s="12" customFormat="1" ht="15.6">
      <c r="A463" s="169"/>
      <c r="B463" s="36" t="s">
        <v>341</v>
      </c>
      <c r="C463" s="18"/>
      <c r="D463" s="240">
        <v>0</v>
      </c>
      <c r="E463" s="20">
        <v>0</v>
      </c>
      <c r="F463" s="43">
        <v>0</v>
      </c>
      <c r="G463" s="39"/>
      <c r="H463" s="24"/>
      <c r="I463" s="39"/>
      <c r="J463" s="39"/>
      <c r="K463" s="25"/>
    </row>
    <row r="464" spans="1:11" ht="15.6">
      <c r="A464" s="183"/>
      <c r="B464" s="182" t="s">
        <v>337</v>
      </c>
      <c r="C464" s="18"/>
      <c r="D464" s="19">
        <f>D460+D461+D462</f>
        <v>2014009.1948000004</v>
      </c>
      <c r="E464" s="91">
        <f>E460+E461+E462</f>
        <v>1156806.187715</v>
      </c>
      <c r="F464" s="21">
        <f>E464/D464</f>
        <v>0.57437979464134259</v>
      </c>
      <c r="G464" s="39"/>
      <c r="H464" s="30"/>
      <c r="I464" s="35"/>
      <c r="J464" s="35"/>
      <c r="K464" s="25"/>
    </row>
    <row r="465" spans="4:5">
      <c r="D465" s="12"/>
      <c r="E465" s="12"/>
    </row>
    <row r="466" spans="4:5">
      <c r="D466" s="77"/>
      <c r="E466" s="96"/>
    </row>
    <row r="467" spans="4:5">
      <c r="E467" s="96"/>
    </row>
  </sheetData>
  <mergeCells count="388">
    <mergeCell ref="F453:F454"/>
    <mergeCell ref="G169:K169"/>
    <mergeCell ref="G176:K176"/>
    <mergeCell ref="F180:F187"/>
    <mergeCell ref="G195:K195"/>
    <mergeCell ref="G198:K198"/>
    <mergeCell ref="G201:K201"/>
    <mergeCell ref="G256:G258"/>
    <mergeCell ref="G247:K247"/>
    <mergeCell ref="G249:K249"/>
    <mergeCell ref="G223:K223"/>
    <mergeCell ref="G453:G455"/>
    <mergeCell ref="H453:H455"/>
    <mergeCell ref="I453:I455"/>
    <mergeCell ref="J453:J455"/>
    <mergeCell ref="K453:K455"/>
    <mergeCell ref="K449:K451"/>
    <mergeCell ref="F214:F224"/>
    <mergeCell ref="H256:H258"/>
    <mergeCell ref="I256:I258"/>
    <mergeCell ref="F352:F353"/>
    <mergeCell ref="G211:K211"/>
    <mergeCell ref="G180:K180"/>
    <mergeCell ref="G182:K182"/>
    <mergeCell ref="A404:A407"/>
    <mergeCell ref="B376:B386"/>
    <mergeCell ref="B179:C179"/>
    <mergeCell ref="B180:B193"/>
    <mergeCell ref="C180:C187"/>
    <mergeCell ref="D180:D187"/>
    <mergeCell ref="E180:E187"/>
    <mergeCell ref="C177:C178"/>
    <mergeCell ref="E453:E454"/>
    <mergeCell ref="E319:E321"/>
    <mergeCell ref="A443:A445"/>
    <mergeCell ref="B424:C424"/>
    <mergeCell ref="C352:C374"/>
    <mergeCell ref="B351:C351"/>
    <mergeCell ref="B310:B317"/>
    <mergeCell ref="C306:C317"/>
    <mergeCell ref="D306:D317"/>
    <mergeCell ref="C319:C321"/>
    <mergeCell ref="B318:C318"/>
    <mergeCell ref="B342:C342"/>
    <mergeCell ref="B343:B346"/>
    <mergeCell ref="B263:C263"/>
    <mergeCell ref="D256:D261"/>
    <mergeCell ref="D345:D346"/>
    <mergeCell ref="A145:A147"/>
    <mergeCell ref="A137:A143"/>
    <mergeCell ref="C155:C156"/>
    <mergeCell ref="D155:D156"/>
    <mergeCell ref="B394:C394"/>
    <mergeCell ref="B22:B73"/>
    <mergeCell ref="C22:C23"/>
    <mergeCell ref="D22:D23"/>
    <mergeCell ref="E22:E23"/>
    <mergeCell ref="D45:D52"/>
    <mergeCell ref="C169:C176"/>
    <mergeCell ref="D169:D176"/>
    <mergeCell ref="B264:B304"/>
    <mergeCell ref="B221:B224"/>
    <mergeCell ref="B352:B374"/>
    <mergeCell ref="B375:C375"/>
    <mergeCell ref="C376:C379"/>
    <mergeCell ref="D390:D393"/>
    <mergeCell ref="A306:A316"/>
    <mergeCell ref="A256:A259"/>
    <mergeCell ref="A324:A341"/>
    <mergeCell ref="D376:D379"/>
    <mergeCell ref="E376:E379"/>
    <mergeCell ref="B350:C350"/>
    <mergeCell ref="G9:K9"/>
    <mergeCell ref="G17:K17"/>
    <mergeCell ref="G19:K19"/>
    <mergeCell ref="F22:F23"/>
    <mergeCell ref="G22:K22"/>
    <mergeCell ref="A22:A67"/>
    <mergeCell ref="F27:F28"/>
    <mergeCell ref="G133:G135"/>
    <mergeCell ref="H133:H135"/>
    <mergeCell ref="I133:I135"/>
    <mergeCell ref="J133:J135"/>
    <mergeCell ref="K133:K135"/>
    <mergeCell ref="C123:C130"/>
    <mergeCell ref="B131:C131"/>
    <mergeCell ref="A132:A133"/>
    <mergeCell ref="B132:B135"/>
    <mergeCell ref="C132:C133"/>
    <mergeCell ref="D132:D133"/>
    <mergeCell ref="A83:A130"/>
    <mergeCell ref="G42:K42"/>
    <mergeCell ref="B21:C21"/>
    <mergeCell ref="G51:K51"/>
    <mergeCell ref="G55:K55"/>
    <mergeCell ref="G64:K64"/>
    <mergeCell ref="K75:K76"/>
    <mergeCell ref="C78:C81"/>
    <mergeCell ref="D78:D81"/>
    <mergeCell ref="E78:E81"/>
    <mergeCell ref="F78:F81"/>
    <mergeCell ref="D92:D130"/>
    <mergeCell ref="E92:E130"/>
    <mergeCell ref="F92:F130"/>
    <mergeCell ref="F132:F133"/>
    <mergeCell ref="D83:D90"/>
    <mergeCell ref="E83:E90"/>
    <mergeCell ref="E132:E133"/>
    <mergeCell ref="F83:F90"/>
    <mergeCell ref="D75:D76"/>
    <mergeCell ref="E75:E76"/>
    <mergeCell ref="F75:F76"/>
    <mergeCell ref="B82:C82"/>
    <mergeCell ref="B75:B81"/>
    <mergeCell ref="B83:B130"/>
    <mergeCell ref="C83:C90"/>
    <mergeCell ref="C92:C122"/>
    <mergeCell ref="G132:K132"/>
    <mergeCell ref="G142:K142"/>
    <mergeCell ref="B144:C144"/>
    <mergeCell ref="B145:B147"/>
    <mergeCell ref="B136:C136"/>
    <mergeCell ref="B137:B143"/>
    <mergeCell ref="C137:C142"/>
    <mergeCell ref="D137:D142"/>
    <mergeCell ref="E137:E142"/>
    <mergeCell ref="F137:F142"/>
    <mergeCell ref="G137:K13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F9:F14"/>
    <mergeCell ref="C15:C20"/>
    <mergeCell ref="D15:D20"/>
    <mergeCell ref="E15:E20"/>
    <mergeCell ref="F15:F20"/>
    <mergeCell ref="B152:C152"/>
    <mergeCell ref="A153:A162"/>
    <mergeCell ref="B153:B167"/>
    <mergeCell ref="C153:C154"/>
    <mergeCell ref="D153:D154"/>
    <mergeCell ref="C158:C167"/>
    <mergeCell ref="D158:D167"/>
    <mergeCell ref="B74:C74"/>
    <mergeCell ref="A75:A80"/>
    <mergeCell ref="C75:C76"/>
    <mergeCell ref="A9:A20"/>
    <mergeCell ref="B9:B20"/>
    <mergeCell ref="C9:C14"/>
    <mergeCell ref="D9:D14"/>
    <mergeCell ref="E9:E14"/>
    <mergeCell ref="D65:D73"/>
    <mergeCell ref="D27:D36"/>
    <mergeCell ref="E27:E34"/>
    <mergeCell ref="C27:C44"/>
    <mergeCell ref="G185:K185"/>
    <mergeCell ref="G187:K187"/>
    <mergeCell ref="G190:K190"/>
    <mergeCell ref="G192:K192"/>
    <mergeCell ref="D177:D178"/>
    <mergeCell ref="E169:E176"/>
    <mergeCell ref="F169:F176"/>
    <mergeCell ref="E177:E178"/>
    <mergeCell ref="F177:F178"/>
    <mergeCell ref="G226:K226"/>
    <mergeCell ref="G207:K207"/>
    <mergeCell ref="G209:K209"/>
    <mergeCell ref="G203:K203"/>
    <mergeCell ref="J256:J258"/>
    <mergeCell ref="K256:K258"/>
    <mergeCell ref="G308:K308"/>
    <mergeCell ref="G310:K310"/>
    <mergeCell ref="G312:G313"/>
    <mergeCell ref="H312:H313"/>
    <mergeCell ref="I312:I313"/>
    <mergeCell ref="J312:J313"/>
    <mergeCell ref="K312:K313"/>
    <mergeCell ref="G266:K266"/>
    <mergeCell ref="G290:K290"/>
    <mergeCell ref="G292:K292"/>
    <mergeCell ref="G314:K314"/>
    <mergeCell ref="E306:E317"/>
    <mergeCell ref="F306:F317"/>
    <mergeCell ref="G306:K306"/>
    <mergeCell ref="G316:K316"/>
    <mergeCell ref="G296:K296"/>
    <mergeCell ref="G360:K360"/>
    <mergeCell ref="G366:K366"/>
    <mergeCell ref="G368:K368"/>
    <mergeCell ref="G348:K348"/>
    <mergeCell ref="F348:F349"/>
    <mergeCell ref="F345:F346"/>
    <mergeCell ref="E348:E349"/>
    <mergeCell ref="E352:E353"/>
    <mergeCell ref="E345:E346"/>
    <mergeCell ref="F206:F212"/>
    <mergeCell ref="G352:K352"/>
    <mergeCell ref="G354:K354"/>
    <mergeCell ref="G356:K356"/>
    <mergeCell ref="G358:K358"/>
    <mergeCell ref="G238:K238"/>
    <mergeCell ref="G242:K242"/>
    <mergeCell ref="C253:C254"/>
    <mergeCell ref="G214:K215"/>
    <mergeCell ref="C256:C261"/>
    <mergeCell ref="E256:E261"/>
    <mergeCell ref="F256:F261"/>
    <mergeCell ref="G264:K264"/>
    <mergeCell ref="G276:K276"/>
    <mergeCell ref="G283:K283"/>
    <mergeCell ref="G301:K301"/>
    <mergeCell ref="G303:K303"/>
    <mergeCell ref="B252:C252"/>
    <mergeCell ref="B253:B254"/>
    <mergeCell ref="B255:C255"/>
    <mergeCell ref="G288:K288"/>
    <mergeCell ref="B305:C305"/>
    <mergeCell ref="B306:B307"/>
    <mergeCell ref="B256:B261"/>
    <mergeCell ref="G425:G427"/>
    <mergeCell ref="H425:H427"/>
    <mergeCell ref="G437:K437"/>
    <mergeCell ref="B437:B440"/>
    <mergeCell ref="J425:J427"/>
    <mergeCell ref="B429:C429"/>
    <mergeCell ref="E444:E446"/>
    <mergeCell ref="F444:F446"/>
    <mergeCell ref="A430:A434"/>
    <mergeCell ref="A437:A440"/>
    <mergeCell ref="C437:C440"/>
    <mergeCell ref="D437:D440"/>
    <mergeCell ref="E437:E440"/>
    <mergeCell ref="F437:F440"/>
    <mergeCell ref="I425:I427"/>
    <mergeCell ref="I443:I444"/>
    <mergeCell ref="K425:K427"/>
    <mergeCell ref="B425:B428"/>
    <mergeCell ref="B443:B446"/>
    <mergeCell ref="C444:C446"/>
    <mergeCell ref="D444:D446"/>
    <mergeCell ref="B395:B400"/>
    <mergeCell ref="C380:C386"/>
    <mergeCell ref="D380:D386"/>
    <mergeCell ref="E380:E386"/>
    <mergeCell ref="C396:C397"/>
    <mergeCell ref="D396:D397"/>
    <mergeCell ref="E396:E397"/>
    <mergeCell ref="F396:F397"/>
    <mergeCell ref="F380:F386"/>
    <mergeCell ref="B387:C387"/>
    <mergeCell ref="C388:F388"/>
    <mergeCell ref="B389:C389"/>
    <mergeCell ref="B458:C458"/>
    <mergeCell ref="B436:C436"/>
    <mergeCell ref="D416:D419"/>
    <mergeCell ref="E416:E419"/>
    <mergeCell ref="F416:F419"/>
    <mergeCell ref="G443:G444"/>
    <mergeCell ref="H443:H444"/>
    <mergeCell ref="G420:K420"/>
    <mergeCell ref="C431:C435"/>
    <mergeCell ref="D431:D435"/>
    <mergeCell ref="E431:E435"/>
    <mergeCell ref="F431:F435"/>
    <mergeCell ref="B450:B451"/>
    <mergeCell ref="B453:B455"/>
    <mergeCell ref="C453:C454"/>
    <mergeCell ref="C449:C450"/>
    <mergeCell ref="D449:D450"/>
    <mergeCell ref="E449:E450"/>
    <mergeCell ref="F449:F450"/>
    <mergeCell ref="H449:H451"/>
    <mergeCell ref="I449:I451"/>
    <mergeCell ref="G449:G451"/>
    <mergeCell ref="J449:J451"/>
    <mergeCell ref="D453:D454"/>
    <mergeCell ref="D291:D304"/>
    <mergeCell ref="F319:F321"/>
    <mergeCell ref="D352:D353"/>
    <mergeCell ref="D324:D341"/>
    <mergeCell ref="D348:D349"/>
    <mergeCell ref="E324:E341"/>
    <mergeCell ref="F324:F341"/>
    <mergeCell ref="D319:D321"/>
    <mergeCell ref="F376:F379"/>
    <mergeCell ref="G376:K376"/>
    <mergeCell ref="G324:K325"/>
    <mergeCell ref="G327:K327"/>
    <mergeCell ref="G330:K330"/>
    <mergeCell ref="G333:K333"/>
    <mergeCell ref="G338:K338"/>
    <mergeCell ref="G343:K343"/>
    <mergeCell ref="J404:J405"/>
    <mergeCell ref="K404:K405"/>
    <mergeCell ref="G378:K378"/>
    <mergeCell ref="G404:G405"/>
    <mergeCell ref="H404:H405"/>
    <mergeCell ref="I404:I405"/>
    <mergeCell ref="C404:C405"/>
    <mergeCell ref="D404:D405"/>
    <mergeCell ref="E404:E405"/>
    <mergeCell ref="G384:K384"/>
    <mergeCell ref="B430:B435"/>
    <mergeCell ref="J443:J444"/>
    <mergeCell ref="K443:K444"/>
    <mergeCell ref="F409:F415"/>
    <mergeCell ref="D409:D415"/>
    <mergeCell ref="E409:E415"/>
    <mergeCell ref="G411:K411"/>
    <mergeCell ref="G414:K414"/>
    <mergeCell ref="G409:K409"/>
    <mergeCell ref="D398:D399"/>
    <mergeCell ref="E398:E399"/>
    <mergeCell ref="F398:F399"/>
    <mergeCell ref="F404:F405"/>
    <mergeCell ref="C398:C399"/>
    <mergeCell ref="B404:B407"/>
    <mergeCell ref="B409:B423"/>
    <mergeCell ref="F390:F393"/>
    <mergeCell ref="B390:B393"/>
    <mergeCell ref="C390:C393"/>
    <mergeCell ref="E390:E393"/>
    <mergeCell ref="C214:C224"/>
    <mergeCell ref="B262:C262"/>
    <mergeCell ref="B226:B251"/>
    <mergeCell ref="C227:C251"/>
    <mergeCell ref="C202:C205"/>
    <mergeCell ref="A409:A423"/>
    <mergeCell ref="A352:A374"/>
    <mergeCell ref="A376:A385"/>
    <mergeCell ref="C416:C419"/>
    <mergeCell ref="B403:C403"/>
    <mergeCell ref="C345:C346"/>
    <mergeCell ref="A395:A399"/>
    <mergeCell ref="B408:C408"/>
    <mergeCell ref="C409:C415"/>
    <mergeCell ref="A390:A393"/>
    <mergeCell ref="B308:B309"/>
    <mergeCell ref="B324:B341"/>
    <mergeCell ref="C348:C349"/>
    <mergeCell ref="B322:C322"/>
    <mergeCell ref="B323:C323"/>
    <mergeCell ref="C324:C341"/>
    <mergeCell ref="B348:B349"/>
    <mergeCell ref="B347:C347"/>
    <mergeCell ref="B319:B321"/>
    <mergeCell ref="F195:F201"/>
    <mergeCell ref="D202:D205"/>
    <mergeCell ref="F227:F251"/>
    <mergeCell ref="F202:F205"/>
    <mergeCell ref="B168:C168"/>
    <mergeCell ref="A169:A178"/>
    <mergeCell ref="B169:B178"/>
    <mergeCell ref="D195:D201"/>
    <mergeCell ref="E195:E201"/>
    <mergeCell ref="E227:E251"/>
    <mergeCell ref="A195:A212"/>
    <mergeCell ref="C206:C212"/>
    <mergeCell ref="D206:D212"/>
    <mergeCell ref="E206:E212"/>
    <mergeCell ref="E202:E205"/>
    <mergeCell ref="D214:D224"/>
    <mergeCell ref="E214:E224"/>
    <mergeCell ref="D227:D251"/>
    <mergeCell ref="B225:C225"/>
    <mergeCell ref="B194:C194"/>
    <mergeCell ref="B195:B212"/>
    <mergeCell ref="C195:C201"/>
    <mergeCell ref="B213:C213"/>
    <mergeCell ref="B214:B220"/>
    <mergeCell ref="G153:K153"/>
    <mergeCell ref="G155:K155"/>
    <mergeCell ref="G160:K160"/>
    <mergeCell ref="G166:K166"/>
    <mergeCell ref="E153:E154"/>
    <mergeCell ref="F153:F154"/>
    <mergeCell ref="E155:E156"/>
    <mergeCell ref="F155:F156"/>
    <mergeCell ref="E158:E167"/>
    <mergeCell ref="F158:F167"/>
  </mergeCells>
  <pageMargins left="0.59055118110236227" right="0.19685039370078741" top="0.74803149606299213" bottom="0.74803149606299213" header="0.31496062992125984" footer="0.31496062992125984"/>
  <pageSetup paperSize="9" scale="36" fitToHeight="52" orientation="portrait" horizontalDpi="180" verticalDpi="180" r:id="rId1"/>
  <ignoredErrors>
    <ignoredError sqref="I245 H245:H24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45"/>
      <c r="B1" s="45"/>
      <c r="C1" s="407" t="s">
        <v>383</v>
      </c>
      <c r="D1" s="407"/>
      <c r="E1" s="407"/>
      <c r="F1" s="407"/>
      <c r="G1" s="45"/>
      <c r="H1" s="45"/>
      <c r="I1" s="45"/>
      <c r="J1" s="45"/>
    </row>
    <row r="2" spans="1:10" ht="17.399999999999999" thickBot="1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16.8">
      <c r="A3" s="408" t="s">
        <v>4</v>
      </c>
      <c r="B3" s="410" t="s">
        <v>347</v>
      </c>
      <c r="C3" s="412" t="s">
        <v>384</v>
      </c>
      <c r="D3" s="413"/>
      <c r="E3" s="413"/>
      <c r="F3" s="402" t="s">
        <v>348</v>
      </c>
      <c r="G3" s="414" t="s">
        <v>385</v>
      </c>
      <c r="H3" s="415"/>
      <c r="I3" s="416"/>
      <c r="J3" s="402" t="s">
        <v>348</v>
      </c>
    </row>
    <row r="4" spans="1:10" ht="16.8">
      <c r="A4" s="409"/>
      <c r="B4" s="411"/>
      <c r="C4" s="46" t="s">
        <v>349</v>
      </c>
      <c r="D4" s="47" t="s">
        <v>350</v>
      </c>
      <c r="E4" s="47" t="s">
        <v>351</v>
      </c>
      <c r="F4" s="403"/>
      <c r="G4" s="46" t="s">
        <v>349</v>
      </c>
      <c r="H4" s="47" t="s">
        <v>350</v>
      </c>
      <c r="I4" s="47" t="s">
        <v>351</v>
      </c>
      <c r="J4" s="403"/>
    </row>
    <row r="5" spans="1:10" ht="16.8">
      <c r="A5" s="50">
        <v>1</v>
      </c>
      <c r="B5" s="51" t="s">
        <v>352</v>
      </c>
      <c r="C5" s="78">
        <v>4200000</v>
      </c>
      <c r="D5" s="52">
        <v>8445000</v>
      </c>
      <c r="E5" s="52"/>
      <c r="F5" s="52">
        <f>C5+D5+E5</f>
        <v>12645000</v>
      </c>
      <c r="G5" s="52">
        <v>4200000</v>
      </c>
      <c r="H5" s="52">
        <v>5916755.5999999996</v>
      </c>
      <c r="I5" s="52"/>
      <c r="J5" s="52">
        <f>G5+H5+I5</f>
        <v>10116755.6</v>
      </c>
    </row>
    <row r="6" spans="1:10" ht="16.8">
      <c r="A6" s="404">
        <f>A5+1</f>
        <v>2</v>
      </c>
      <c r="B6" s="51" t="s">
        <v>353</v>
      </c>
      <c r="C6" s="52">
        <v>26915580</v>
      </c>
      <c r="D6" s="52">
        <f t="shared" ref="D6:I6" si="0">D7+D8+D9</f>
        <v>0</v>
      </c>
      <c r="E6" s="52">
        <f t="shared" si="0"/>
        <v>0</v>
      </c>
      <c r="F6" s="78">
        <v>26915580</v>
      </c>
      <c r="G6" s="52">
        <v>26915580</v>
      </c>
      <c r="H6" s="52">
        <f t="shared" si="0"/>
        <v>0</v>
      </c>
      <c r="I6" s="52">
        <f t="shared" si="0"/>
        <v>0</v>
      </c>
      <c r="J6" s="52">
        <v>26915580</v>
      </c>
    </row>
    <row r="7" spans="1:10">
      <c r="A7" s="405"/>
      <c r="B7" s="79" t="s">
        <v>354</v>
      </c>
      <c r="C7" s="80">
        <v>0</v>
      </c>
      <c r="D7" s="80"/>
      <c r="E7" s="80"/>
      <c r="F7" s="80">
        <f>C7+D7+E7</f>
        <v>0</v>
      </c>
      <c r="G7" s="80">
        <f t="shared" ref="G7" si="1">D7+E7+F7</f>
        <v>0</v>
      </c>
      <c r="H7" s="80"/>
      <c r="I7" s="80"/>
      <c r="J7" s="80">
        <f>G7+H7+I7</f>
        <v>0</v>
      </c>
    </row>
    <row r="8" spans="1:10">
      <c r="A8" s="405"/>
      <c r="B8" s="79" t="s">
        <v>355</v>
      </c>
      <c r="C8" s="81">
        <v>23115580</v>
      </c>
      <c r="D8" s="80"/>
      <c r="E8" s="80"/>
      <c r="F8" s="82">
        <f>C8+D8+E8</f>
        <v>23115580</v>
      </c>
      <c r="G8" s="80">
        <v>23115580</v>
      </c>
      <c r="H8" s="80"/>
      <c r="I8" s="80"/>
      <c r="J8" s="80">
        <v>23115580</v>
      </c>
    </row>
    <row r="9" spans="1:10">
      <c r="A9" s="406"/>
      <c r="B9" s="79" t="s">
        <v>356</v>
      </c>
      <c r="C9" s="83">
        <v>3800000</v>
      </c>
      <c r="D9" s="80"/>
      <c r="E9" s="80"/>
      <c r="F9" s="84">
        <f>C9+D9+E9</f>
        <v>3800000</v>
      </c>
      <c r="G9" s="83">
        <v>3800000</v>
      </c>
      <c r="H9" s="80"/>
      <c r="I9" s="80"/>
      <c r="J9" s="83">
        <v>3800000</v>
      </c>
    </row>
    <row r="10" spans="1:10" ht="16.8">
      <c r="A10" s="50">
        <f>A6+1</f>
        <v>3</v>
      </c>
      <c r="B10" s="51" t="s">
        <v>357</v>
      </c>
      <c r="C10" s="85">
        <v>1808516.74</v>
      </c>
      <c r="D10" s="86">
        <v>14821830</v>
      </c>
      <c r="E10" s="52"/>
      <c r="F10" s="85">
        <f>SUM(C10:E10)</f>
        <v>16630346.74</v>
      </c>
      <c r="G10" s="85">
        <v>1576506.98</v>
      </c>
      <c r="H10" s="86">
        <v>12733742.119999999</v>
      </c>
      <c r="I10" s="52"/>
      <c r="J10" s="85">
        <f>SUM(H10+G10)</f>
        <v>14310249.1</v>
      </c>
    </row>
    <row r="11" spans="1:10" ht="16.8">
      <c r="A11" s="50">
        <f t="shared" ref="A11:A32" si="2">A10+1</f>
        <v>4</v>
      </c>
      <c r="B11" s="51" t="s">
        <v>358</v>
      </c>
      <c r="C11" s="54">
        <v>75213244.939999998</v>
      </c>
      <c r="D11" s="52">
        <v>230864518</v>
      </c>
      <c r="E11" s="52"/>
      <c r="F11" s="52">
        <f>SUM(C11:E11)</f>
        <v>306077762.94</v>
      </c>
      <c r="G11" s="52">
        <v>74120623.390000001</v>
      </c>
      <c r="H11" s="87">
        <v>213769784.13999999</v>
      </c>
      <c r="I11" s="52"/>
      <c r="J11" s="88">
        <f>G11+H11+I10</f>
        <v>287890407.52999997</v>
      </c>
    </row>
    <row r="12" spans="1:10" ht="16.8">
      <c r="A12" s="48">
        <f t="shared" si="2"/>
        <v>5</v>
      </c>
      <c r="B12" s="51" t="s">
        <v>359</v>
      </c>
      <c r="C12" s="54">
        <v>2794726.82</v>
      </c>
      <c r="D12" s="52"/>
      <c r="E12" s="52"/>
      <c r="F12" s="54">
        <v>2794726.82</v>
      </c>
      <c r="G12" s="54">
        <v>2759843.63</v>
      </c>
      <c r="H12" s="52"/>
      <c r="I12" s="52"/>
      <c r="J12" s="53">
        <f t="shared" ref="J12:J30" si="3">G12+H12+I12</f>
        <v>2759843.63</v>
      </c>
    </row>
    <row r="13" spans="1:10" ht="16.8">
      <c r="A13" s="48">
        <f t="shared" si="2"/>
        <v>6</v>
      </c>
      <c r="B13" s="51" t="s">
        <v>360</v>
      </c>
      <c r="C13" s="54">
        <v>83508890.439999998</v>
      </c>
      <c r="D13" s="52">
        <v>3297288.81</v>
      </c>
      <c r="E13" s="52"/>
      <c r="F13" s="53">
        <f t="shared" ref="F13:F30" si="4">C13+D13+E13</f>
        <v>86806179.25</v>
      </c>
      <c r="G13" s="54">
        <v>83200768.150000006</v>
      </c>
      <c r="H13" s="52">
        <v>3043539.4</v>
      </c>
      <c r="I13" s="52"/>
      <c r="J13" s="53">
        <f t="shared" si="3"/>
        <v>86244307.550000012</v>
      </c>
    </row>
    <row r="14" spans="1:10" ht="16.8">
      <c r="A14" s="48">
        <f t="shared" si="2"/>
        <v>7</v>
      </c>
      <c r="B14" s="51" t="s">
        <v>361</v>
      </c>
      <c r="C14" s="54">
        <v>4010888.85</v>
      </c>
      <c r="D14" s="52">
        <v>5825435.0599999996</v>
      </c>
      <c r="E14" s="52">
        <v>1034563.39</v>
      </c>
      <c r="F14" s="53">
        <f>SUM(C14:E14)</f>
        <v>10870887.300000001</v>
      </c>
      <c r="G14" s="54">
        <v>3943171.79</v>
      </c>
      <c r="H14" s="52">
        <v>5741664.2400000002</v>
      </c>
      <c r="I14" s="52">
        <v>1017096.54</v>
      </c>
      <c r="J14" s="53">
        <f t="shared" si="3"/>
        <v>10701932.57</v>
      </c>
    </row>
    <row r="15" spans="1:10" ht="16.8">
      <c r="A15" s="48">
        <f t="shared" si="2"/>
        <v>8</v>
      </c>
      <c r="B15" s="51" t="s">
        <v>362</v>
      </c>
      <c r="C15" s="54">
        <v>2644533.77</v>
      </c>
      <c r="D15" s="52">
        <v>154951012.97999999</v>
      </c>
      <c r="E15" s="52"/>
      <c r="F15" s="53">
        <f t="shared" si="4"/>
        <v>157595546.75</v>
      </c>
      <c r="G15" s="54">
        <v>2020475.82</v>
      </c>
      <c r="H15" s="52">
        <v>154951012.97</v>
      </c>
      <c r="I15" s="52"/>
      <c r="J15" s="88">
        <f t="shared" si="3"/>
        <v>156971488.78999999</v>
      </c>
    </row>
    <row r="16" spans="1:10" ht="16.8">
      <c r="A16" s="48">
        <f t="shared" si="2"/>
        <v>9</v>
      </c>
      <c r="B16" s="51" t="s">
        <v>363</v>
      </c>
      <c r="C16" s="54">
        <v>965045.16</v>
      </c>
      <c r="D16" s="52"/>
      <c r="E16" s="52"/>
      <c r="F16" s="53">
        <f t="shared" si="4"/>
        <v>965045.16</v>
      </c>
      <c r="G16" s="54">
        <v>887045.16</v>
      </c>
      <c r="H16" s="52"/>
      <c r="I16" s="52"/>
      <c r="J16" s="53">
        <f t="shared" si="3"/>
        <v>887045.16</v>
      </c>
    </row>
    <row r="17" spans="1:11" ht="16.8">
      <c r="A17" s="48">
        <f t="shared" si="2"/>
        <v>10</v>
      </c>
      <c r="B17" s="51" t="s">
        <v>364</v>
      </c>
      <c r="C17" s="54">
        <v>586465</v>
      </c>
      <c r="D17" s="52">
        <v>970510</v>
      </c>
      <c r="E17" s="52"/>
      <c r="F17" s="53">
        <f t="shared" si="4"/>
        <v>1556975</v>
      </c>
      <c r="G17" s="54">
        <v>586465</v>
      </c>
      <c r="H17" s="52">
        <v>970510</v>
      </c>
      <c r="I17" s="52"/>
      <c r="J17" s="53">
        <f t="shared" si="3"/>
        <v>1556975</v>
      </c>
    </row>
    <row r="18" spans="1:11" ht="16.8">
      <c r="A18" s="48">
        <f t="shared" si="2"/>
        <v>11</v>
      </c>
      <c r="B18" s="51" t="s">
        <v>365</v>
      </c>
      <c r="C18" s="54">
        <v>11816712.66</v>
      </c>
      <c r="D18" s="52"/>
      <c r="E18" s="52"/>
      <c r="F18" s="53">
        <f t="shared" si="4"/>
        <v>11816712.66</v>
      </c>
      <c r="G18" s="54">
        <v>11695265.529999999</v>
      </c>
      <c r="H18" s="52"/>
      <c r="I18" s="52"/>
      <c r="J18" s="53">
        <f t="shared" si="3"/>
        <v>11695265.529999999</v>
      </c>
    </row>
    <row r="19" spans="1:11" ht="16.8">
      <c r="A19" s="48">
        <f t="shared" si="2"/>
        <v>12</v>
      </c>
      <c r="B19" s="51" t="s">
        <v>366</v>
      </c>
      <c r="C19" s="54">
        <v>103032483.59</v>
      </c>
      <c r="D19" s="52">
        <v>4564700</v>
      </c>
      <c r="E19" s="52"/>
      <c r="F19" s="53">
        <f t="shared" si="4"/>
        <v>107597183.59</v>
      </c>
      <c r="G19" s="54">
        <v>102598788.98999999</v>
      </c>
      <c r="H19" s="52">
        <v>4382566.05</v>
      </c>
      <c r="I19" s="52"/>
      <c r="J19" s="53">
        <f t="shared" si="3"/>
        <v>106981355.03999999</v>
      </c>
    </row>
    <row r="20" spans="1:11" ht="16.8">
      <c r="A20" s="50">
        <f t="shared" si="2"/>
        <v>13</v>
      </c>
      <c r="B20" s="51" t="s">
        <v>367</v>
      </c>
      <c r="C20" s="54">
        <v>5261935.47</v>
      </c>
      <c r="D20" s="52"/>
      <c r="E20" s="52"/>
      <c r="F20" s="53">
        <f t="shared" si="4"/>
        <v>5261935.47</v>
      </c>
      <c r="G20" s="54">
        <v>5261935.47</v>
      </c>
      <c r="H20" s="52"/>
      <c r="I20" s="52"/>
      <c r="J20" s="53">
        <f t="shared" si="3"/>
        <v>5261935.47</v>
      </c>
    </row>
    <row r="21" spans="1:11" ht="16.8">
      <c r="A21" s="48">
        <f t="shared" si="2"/>
        <v>14</v>
      </c>
      <c r="B21" s="51" t="s">
        <v>368</v>
      </c>
      <c r="C21" s="54">
        <v>24076547.609999999</v>
      </c>
      <c r="D21" s="52"/>
      <c r="E21" s="52"/>
      <c r="F21" s="53">
        <f t="shared" si="4"/>
        <v>24076547.609999999</v>
      </c>
      <c r="G21" s="54">
        <v>24076547.609999999</v>
      </c>
      <c r="H21" s="52"/>
      <c r="I21" s="52"/>
      <c r="J21" s="53">
        <f t="shared" si="3"/>
        <v>24076547.609999999</v>
      </c>
    </row>
    <row r="22" spans="1:11" ht="16.8">
      <c r="A22" s="48">
        <f t="shared" si="2"/>
        <v>15</v>
      </c>
      <c r="B22" s="51" t="s">
        <v>369</v>
      </c>
      <c r="C22" s="54">
        <v>8096600</v>
      </c>
      <c r="D22" s="52">
        <v>3092346</v>
      </c>
      <c r="E22" s="52"/>
      <c r="F22" s="53">
        <f t="shared" si="4"/>
        <v>11188946</v>
      </c>
      <c r="G22" s="54">
        <v>8096600</v>
      </c>
      <c r="H22" s="52">
        <v>3092346</v>
      </c>
      <c r="I22" s="52"/>
      <c r="J22" s="53">
        <f t="shared" si="3"/>
        <v>11188946</v>
      </c>
    </row>
    <row r="23" spans="1:11" ht="16.8">
      <c r="A23" s="48">
        <f t="shared" si="2"/>
        <v>16</v>
      </c>
      <c r="B23" s="51" t="s">
        <v>370</v>
      </c>
      <c r="C23" s="54">
        <v>123421652.86</v>
      </c>
      <c r="D23" s="52">
        <v>10607391.32</v>
      </c>
      <c r="E23" s="52">
        <v>227300.13</v>
      </c>
      <c r="F23" s="53">
        <f t="shared" si="4"/>
        <v>134256344.31</v>
      </c>
      <c r="G23" s="54">
        <v>123265809.14</v>
      </c>
      <c r="H23" s="52">
        <v>7732303.7599999998</v>
      </c>
      <c r="I23" s="52">
        <v>227300.13</v>
      </c>
      <c r="J23" s="53">
        <f t="shared" si="3"/>
        <v>131225413.03</v>
      </c>
    </row>
    <row r="24" spans="1:11" ht="16.8">
      <c r="A24" s="48">
        <f t="shared" si="2"/>
        <v>17</v>
      </c>
      <c r="B24" s="51" t="s">
        <v>371</v>
      </c>
      <c r="C24" s="54">
        <v>941200</v>
      </c>
      <c r="D24" s="52"/>
      <c r="E24" s="52"/>
      <c r="F24" s="53">
        <f t="shared" si="4"/>
        <v>941200</v>
      </c>
      <c r="G24" s="54">
        <v>843750.25</v>
      </c>
      <c r="H24" s="52"/>
      <c r="I24" s="52"/>
      <c r="J24" s="53">
        <f t="shared" si="3"/>
        <v>843750.25</v>
      </c>
    </row>
    <row r="25" spans="1:11" ht="16.8">
      <c r="A25" s="48">
        <f t="shared" si="2"/>
        <v>18</v>
      </c>
      <c r="B25" s="51" t="s">
        <v>372</v>
      </c>
      <c r="C25" s="54">
        <v>5246279.2</v>
      </c>
      <c r="D25" s="52">
        <v>36151853.939999998</v>
      </c>
      <c r="E25" s="52">
        <v>58170547.060000002</v>
      </c>
      <c r="F25" s="53">
        <f t="shared" si="4"/>
        <v>99568680.200000003</v>
      </c>
      <c r="G25" s="54">
        <v>5193279.05</v>
      </c>
      <c r="H25" s="52">
        <v>36151853.210000001</v>
      </c>
      <c r="I25" s="52">
        <v>58170546.829999998</v>
      </c>
      <c r="J25" s="53">
        <f t="shared" si="3"/>
        <v>99515679.090000004</v>
      </c>
      <c r="K25" s="89"/>
    </row>
    <row r="26" spans="1:11" ht="16.8">
      <c r="A26" s="48">
        <f t="shared" si="2"/>
        <v>19</v>
      </c>
      <c r="B26" s="51" t="s">
        <v>373</v>
      </c>
      <c r="C26" s="54">
        <v>0</v>
      </c>
      <c r="D26" s="52">
        <v>0</v>
      </c>
      <c r="E26" s="52">
        <v>0</v>
      </c>
      <c r="F26" s="53">
        <f t="shared" si="4"/>
        <v>0</v>
      </c>
      <c r="G26" s="54">
        <v>0</v>
      </c>
      <c r="H26" s="52">
        <v>0</v>
      </c>
      <c r="I26" s="52">
        <v>0</v>
      </c>
      <c r="J26" s="53">
        <f t="shared" si="3"/>
        <v>0</v>
      </c>
    </row>
    <row r="27" spans="1:11" ht="16.8">
      <c r="A27" s="48">
        <f t="shared" si="2"/>
        <v>20</v>
      </c>
      <c r="B27" s="51" t="s">
        <v>374</v>
      </c>
      <c r="C27" s="54">
        <v>259980.56</v>
      </c>
      <c r="D27" s="52"/>
      <c r="E27" s="52"/>
      <c r="F27" s="53">
        <f t="shared" si="4"/>
        <v>259980.56</v>
      </c>
      <c r="G27" s="54">
        <v>259980.56</v>
      </c>
      <c r="H27" s="52">
        <v>0</v>
      </c>
      <c r="I27" s="52"/>
      <c r="J27" s="53">
        <f t="shared" si="3"/>
        <v>259980.56</v>
      </c>
    </row>
    <row r="28" spans="1:11" ht="16.8">
      <c r="A28" s="48">
        <f t="shared" si="2"/>
        <v>21</v>
      </c>
      <c r="B28" s="51" t="s">
        <v>375</v>
      </c>
      <c r="C28" s="54">
        <v>745000</v>
      </c>
      <c r="D28" s="52"/>
      <c r="E28" s="52"/>
      <c r="F28" s="53">
        <v>745000</v>
      </c>
      <c r="G28" s="54">
        <v>740375</v>
      </c>
      <c r="H28" s="52"/>
      <c r="I28" s="52"/>
      <c r="J28" s="53">
        <f t="shared" si="3"/>
        <v>740375</v>
      </c>
    </row>
    <row r="29" spans="1:11" ht="16.8">
      <c r="A29" s="48">
        <f t="shared" si="2"/>
        <v>22</v>
      </c>
      <c r="B29" s="51" t="s">
        <v>376</v>
      </c>
      <c r="C29" s="54">
        <v>575359.6</v>
      </c>
      <c r="D29" s="52">
        <v>8291400</v>
      </c>
      <c r="E29" s="52">
        <v>53613600</v>
      </c>
      <c r="F29" s="53">
        <f>SUM(C29:E29)</f>
        <v>62480359.600000001</v>
      </c>
      <c r="G29" s="54">
        <v>545359.6</v>
      </c>
      <c r="H29" s="52">
        <v>8291400</v>
      </c>
      <c r="I29" s="52">
        <v>53613600</v>
      </c>
      <c r="J29" s="53">
        <f>SUM(G29:I29)</f>
        <v>62450359.600000001</v>
      </c>
    </row>
    <row r="30" spans="1:11" ht="33.6">
      <c r="A30" s="55">
        <f t="shared" si="2"/>
        <v>23</v>
      </c>
      <c r="B30" s="90" t="s">
        <v>377</v>
      </c>
      <c r="C30" s="54">
        <v>20066190</v>
      </c>
      <c r="D30" s="54">
        <v>4242514.03</v>
      </c>
      <c r="E30" s="52"/>
      <c r="F30" s="53">
        <f t="shared" si="4"/>
        <v>24308704.030000001</v>
      </c>
      <c r="G30" s="54">
        <v>20066190</v>
      </c>
      <c r="H30" s="54">
        <v>2470473.6</v>
      </c>
      <c r="I30" s="52"/>
      <c r="J30" s="53">
        <f t="shared" si="3"/>
        <v>22536663.600000001</v>
      </c>
    </row>
    <row r="31" spans="1:11" ht="16.8">
      <c r="A31" s="48">
        <f t="shared" si="2"/>
        <v>24</v>
      </c>
      <c r="B31" s="56" t="s">
        <v>378</v>
      </c>
      <c r="C31" s="57" t="s">
        <v>22</v>
      </c>
      <c r="D31" s="58"/>
      <c r="E31" s="58"/>
      <c r="F31" s="59" t="s">
        <v>131</v>
      </c>
      <c r="G31" s="57"/>
      <c r="H31" s="58"/>
      <c r="I31" s="58"/>
      <c r="J31" s="59" t="s">
        <v>131</v>
      </c>
    </row>
    <row r="32" spans="1:11" ht="16.8">
      <c r="A32" s="48">
        <f t="shared" si="2"/>
        <v>25</v>
      </c>
      <c r="B32" s="56" t="s">
        <v>379</v>
      </c>
      <c r="C32" s="57"/>
      <c r="D32" s="58"/>
      <c r="E32" s="58"/>
      <c r="F32" s="59" t="s">
        <v>131</v>
      </c>
      <c r="G32" s="57"/>
      <c r="H32" s="58"/>
      <c r="I32" s="58"/>
      <c r="J32" s="59" t="s">
        <v>131</v>
      </c>
    </row>
    <row r="33" spans="1:10" ht="17.399999999999999" thickBot="1">
      <c r="A33" s="60"/>
      <c r="B33" s="61" t="s">
        <v>337</v>
      </c>
      <c r="C33" s="117">
        <f>SUM(C7:C30)+C5</f>
        <v>506187833.2700001</v>
      </c>
      <c r="D33" s="118">
        <f>SUM(D5:D32)</f>
        <v>486125800.13999999</v>
      </c>
      <c r="E33" s="118">
        <f>SUM(E14:E29)</f>
        <v>113046010.58000001</v>
      </c>
      <c r="F33" s="116"/>
      <c r="G33" s="117">
        <f>SUM(G7:G30)+G5</f>
        <v>502854361.12000006</v>
      </c>
      <c r="H33" s="117">
        <f>SUM(H5:H30)</f>
        <v>459247951.09000003</v>
      </c>
      <c r="I33" s="117">
        <f>SUM(I6:I30)</f>
        <v>113028543.5</v>
      </c>
      <c r="J33" s="119">
        <f>G33+H33+I33</f>
        <v>1075130855.71</v>
      </c>
    </row>
    <row r="34" spans="1:10" ht="16.8">
      <c r="A34" s="62" t="s">
        <v>380</v>
      </c>
      <c r="B34" s="63" t="s">
        <v>381</v>
      </c>
      <c r="C34" s="64"/>
      <c r="D34" s="64"/>
      <c r="E34" s="64"/>
      <c r="F34" s="65"/>
      <c r="G34" s="64"/>
      <c r="H34" s="64"/>
      <c r="I34" s="64"/>
      <c r="J34" s="65"/>
    </row>
    <row r="35" spans="1:10" ht="16.8">
      <c r="A35" s="66"/>
      <c r="B35" s="67" t="s">
        <v>382</v>
      </c>
      <c r="C35" s="93"/>
      <c r="D35" s="68"/>
      <c r="E35" s="68"/>
      <c r="F35" s="69">
        <f>SUM(F33:F34)</f>
        <v>0</v>
      </c>
      <c r="G35" s="68"/>
      <c r="H35" s="68"/>
      <c r="I35" s="68"/>
      <c r="J35" s="69"/>
    </row>
    <row r="36" spans="1:10" ht="16.8">
      <c r="A36" s="70"/>
      <c r="B36" s="105"/>
      <c r="C36" s="104"/>
      <c r="D36" s="70"/>
      <c r="E36" s="70"/>
      <c r="F36" s="70"/>
      <c r="G36" s="71"/>
      <c r="H36" s="71"/>
      <c r="I36" s="72"/>
      <c r="J36" s="70"/>
    </row>
    <row r="37" spans="1:10" ht="16.8">
      <c r="A37" s="73"/>
      <c r="B37" s="106"/>
      <c r="C37" s="107"/>
      <c r="D37" s="73"/>
      <c r="E37" s="74"/>
      <c r="F37" s="74"/>
      <c r="G37" s="49"/>
      <c r="H37" s="73"/>
      <c r="I37" s="75"/>
      <c r="J37" s="74"/>
    </row>
    <row r="38" spans="1:10" ht="16.8">
      <c r="A38" s="73"/>
      <c r="B38" s="73"/>
      <c r="C38" s="104"/>
      <c r="D38" s="73"/>
      <c r="E38" s="73"/>
      <c r="F38" s="74"/>
      <c r="G38" s="75"/>
      <c r="H38" s="74"/>
      <c r="I38" s="73"/>
      <c r="J38" s="74"/>
    </row>
    <row r="39" spans="1:10">
      <c r="A39" s="12"/>
      <c r="B39" s="12"/>
      <c r="C39" s="94"/>
      <c r="D39" s="12"/>
      <c r="E39" s="12"/>
      <c r="F39" s="76"/>
      <c r="G39" s="76"/>
      <c r="H39" s="12"/>
      <c r="I39" s="12"/>
      <c r="J39" s="12"/>
    </row>
    <row r="40" spans="1:10" ht="15.6">
      <c r="B40" s="36" t="s">
        <v>338</v>
      </c>
      <c r="C40" s="102" t="e">
        <f>SUM(C35+C25+C9+C1+#REF!+#REF!+#REF!+#REF!+#REF!+#REF!+#REF!+#REF!+#REF!+#REF!+#REF!+#REF!+#REF!+#REF!+#REF!+#REF!+#REF!+#REF!)</f>
        <v>#VALUE!</v>
      </c>
      <c r="D40" s="102">
        <v>502854.36</v>
      </c>
      <c r="E40" s="37" t="e">
        <f>D40/C40</f>
        <v>#VALUE!</v>
      </c>
      <c r="F40" s="109"/>
      <c r="G40" s="77"/>
    </row>
    <row r="41" spans="1:10" ht="15.6">
      <c r="B41" s="36" t="s">
        <v>339</v>
      </c>
      <c r="C41" s="26" t="e">
        <f>+SUM(#REF!+#REF!+#REF!+#REF!+#REF!+#REF!+#REF!+#REF!+#REF!+#REF!+#REF!+C6+C11+C26+C36)</f>
        <v>#REF!</v>
      </c>
      <c r="D41" s="103" t="s">
        <v>400</v>
      </c>
      <c r="E41" s="40" t="e">
        <f>D41/C41</f>
        <v>#REF!</v>
      </c>
      <c r="F41" s="110"/>
      <c r="G41" s="77"/>
    </row>
    <row r="42" spans="1:10" ht="16.2" thickBot="1">
      <c r="B42" s="36" t="s">
        <v>340</v>
      </c>
      <c r="C42" s="115">
        <v>113046.01</v>
      </c>
      <c r="D42" s="41" t="e">
        <f>SUM(D27+D7+#REF!+#REF!+#REF!)</f>
        <v>#REF!</v>
      </c>
      <c r="E42" s="42" t="e">
        <f>D42/C42</f>
        <v>#REF!</v>
      </c>
      <c r="F42" s="111"/>
    </row>
    <row r="43" spans="1:10" ht="31.2">
      <c r="B43" s="36" t="s">
        <v>341</v>
      </c>
      <c r="C43" s="19">
        <v>0</v>
      </c>
      <c r="D43" s="20">
        <v>0</v>
      </c>
      <c r="E43" s="43">
        <v>0</v>
      </c>
      <c r="F43" s="112"/>
    </row>
    <row r="44" spans="1:10" ht="15.6">
      <c r="B44" s="44" t="s">
        <v>337</v>
      </c>
      <c r="C44" s="19" t="e">
        <f>SUM(C40:C42)</f>
        <v>#VALUE!</v>
      </c>
      <c r="D44" s="91">
        <v>1075130.8600000001</v>
      </c>
      <c r="E44" s="21" t="e">
        <f>D44/C44</f>
        <v>#VALUE!</v>
      </c>
      <c r="F44" s="113"/>
    </row>
    <row r="45" spans="1:10">
      <c r="D45" s="108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view="pageBreakPreview" topLeftCell="A4" zoomScale="60" zoomScaleNormal="100" workbookViewId="0">
      <selection activeCell="G9" sqref="G9:G1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3" ht="15.6">
      <c r="A1" s="1"/>
      <c r="B1" s="171"/>
      <c r="C1" s="3"/>
      <c r="D1" s="4"/>
      <c r="E1" s="5"/>
      <c r="F1" s="171"/>
      <c r="G1" s="171"/>
      <c r="H1" s="358" t="s">
        <v>0</v>
      </c>
      <c r="I1" s="358"/>
      <c r="J1" s="358"/>
    </row>
    <row r="2" spans="1:13" ht="15.6">
      <c r="A2" s="6"/>
      <c r="B2" s="172"/>
      <c r="C2" s="8"/>
      <c r="D2" s="9"/>
      <c r="E2" s="10"/>
      <c r="F2" s="172"/>
      <c r="G2" s="11"/>
      <c r="H2" s="359" t="s">
        <v>1</v>
      </c>
      <c r="I2" s="359"/>
      <c r="J2" s="359"/>
      <c r="K2" s="12"/>
    </row>
    <row r="3" spans="1:13" ht="15.6">
      <c r="A3" s="6"/>
      <c r="B3" s="172"/>
      <c r="C3" s="8"/>
      <c r="D3" s="9"/>
      <c r="E3" s="10"/>
      <c r="F3" s="172"/>
      <c r="G3" s="172"/>
      <c r="H3" s="360" t="s">
        <v>2</v>
      </c>
      <c r="I3" s="360"/>
      <c r="J3" s="360"/>
      <c r="K3" s="12"/>
    </row>
    <row r="4" spans="1:13" ht="15.6">
      <c r="A4" s="6"/>
      <c r="B4" s="172"/>
      <c r="C4" s="8"/>
      <c r="D4" s="9"/>
      <c r="E4" s="10"/>
      <c r="F4" s="172"/>
      <c r="G4" s="172"/>
      <c r="H4" s="361" t="s">
        <v>3</v>
      </c>
      <c r="I4" s="361"/>
      <c r="J4" s="361"/>
      <c r="K4" s="12"/>
    </row>
    <row r="5" spans="1:13" ht="15.6">
      <c r="A5" s="6"/>
      <c r="B5" s="172"/>
      <c r="C5" s="8"/>
      <c r="D5" s="9"/>
      <c r="E5" s="10"/>
      <c r="F5" s="172"/>
      <c r="G5" s="6"/>
      <c r="H5" s="172"/>
      <c r="I5" s="172"/>
      <c r="J5" s="13"/>
      <c r="K5" s="12"/>
    </row>
    <row r="6" spans="1:13" ht="91.8" customHeight="1" thickBot="1">
      <c r="A6" s="417" t="s">
        <v>439</v>
      </c>
      <c r="B6" s="417"/>
      <c r="C6" s="417"/>
      <c r="D6" s="417"/>
      <c r="E6" s="417"/>
      <c r="F6" s="417"/>
      <c r="G6" s="417"/>
      <c r="H6" s="417"/>
      <c r="I6" s="417"/>
      <c r="J6" s="417"/>
      <c r="K6" s="417"/>
    </row>
    <row r="7" spans="1:13" ht="35.4" customHeight="1">
      <c r="A7" s="363" t="s">
        <v>4</v>
      </c>
      <c r="B7" s="365" t="s">
        <v>5</v>
      </c>
      <c r="C7" s="367" t="s">
        <v>6</v>
      </c>
      <c r="D7" s="365" t="s">
        <v>7</v>
      </c>
      <c r="E7" s="365"/>
      <c r="F7" s="369" t="s">
        <v>8</v>
      </c>
      <c r="G7" s="365" t="s">
        <v>9</v>
      </c>
      <c r="H7" s="365"/>
      <c r="I7" s="365"/>
      <c r="J7" s="365"/>
      <c r="K7" s="371"/>
    </row>
    <row r="8" spans="1:13" ht="47.4" thickBot="1">
      <c r="A8" s="364"/>
      <c r="B8" s="366"/>
      <c r="C8" s="368"/>
      <c r="D8" s="174" t="s">
        <v>415</v>
      </c>
      <c r="E8" s="15" t="s">
        <v>10</v>
      </c>
      <c r="F8" s="370"/>
      <c r="G8" s="173" t="s">
        <v>11</v>
      </c>
      <c r="H8" s="173" t="s">
        <v>416</v>
      </c>
      <c r="I8" s="173" t="s">
        <v>12</v>
      </c>
      <c r="J8" s="173" t="s">
        <v>13</v>
      </c>
      <c r="K8" s="174" t="s">
        <v>14</v>
      </c>
    </row>
    <row r="9" spans="1:13" s="12" customFormat="1" ht="35.4" customHeight="1">
      <c r="A9" s="323">
        <v>21</v>
      </c>
      <c r="B9" s="383" t="s">
        <v>437</v>
      </c>
      <c r="C9" s="356" t="s">
        <v>15</v>
      </c>
      <c r="D9" s="340">
        <v>2727</v>
      </c>
      <c r="E9" s="340">
        <v>377.15</v>
      </c>
      <c r="F9" s="343">
        <f>E9/D9*100%</f>
        <v>0.1383021635496883</v>
      </c>
      <c r="G9" s="420" t="s">
        <v>345</v>
      </c>
      <c r="H9" s="323">
        <v>10</v>
      </c>
      <c r="I9" s="323">
        <v>2</v>
      </c>
      <c r="J9" s="374">
        <f>I9/H9</f>
        <v>0.2</v>
      </c>
      <c r="K9" s="323" t="s">
        <v>429</v>
      </c>
    </row>
    <row r="10" spans="1:13" s="12" customFormat="1" ht="186" customHeight="1">
      <c r="A10" s="324"/>
      <c r="B10" s="349"/>
      <c r="C10" s="422"/>
      <c r="D10" s="342"/>
      <c r="E10" s="342"/>
      <c r="F10" s="336"/>
      <c r="G10" s="421"/>
      <c r="H10" s="325"/>
      <c r="I10" s="325"/>
      <c r="J10" s="376"/>
      <c r="K10" s="325"/>
    </row>
    <row r="11" spans="1:13" s="12" customFormat="1" ht="31.2">
      <c r="A11" s="324"/>
      <c r="B11" s="349"/>
      <c r="C11" s="101" t="s">
        <v>63</v>
      </c>
      <c r="D11" s="177">
        <v>0</v>
      </c>
      <c r="E11" s="181">
        <f>'[1]Касса на 01.04.'!H27</f>
        <v>0</v>
      </c>
      <c r="F11" s="22">
        <v>0</v>
      </c>
      <c r="G11" s="180" t="s">
        <v>346</v>
      </c>
      <c r="H11" s="176">
        <v>8</v>
      </c>
      <c r="I11" s="176">
        <v>0</v>
      </c>
      <c r="J11" s="175">
        <f>I11/H11</f>
        <v>0</v>
      </c>
      <c r="K11" s="174" t="s">
        <v>429</v>
      </c>
    </row>
    <row r="12" spans="1:13" s="12" customFormat="1" ht="36" customHeight="1">
      <c r="A12" s="325"/>
      <c r="B12" s="179"/>
      <c r="C12" s="163"/>
      <c r="D12" s="177"/>
      <c r="E12" s="181"/>
      <c r="F12" s="22"/>
      <c r="G12" s="180" t="s">
        <v>430</v>
      </c>
      <c r="H12" s="176">
        <v>0</v>
      </c>
      <c r="I12" s="176">
        <v>0</v>
      </c>
      <c r="J12" s="175">
        <v>0</v>
      </c>
      <c r="K12" s="174"/>
    </row>
    <row r="13" spans="1:13" s="12" customFormat="1" ht="15.6">
      <c r="A13" s="174"/>
      <c r="B13" s="332" t="s">
        <v>319</v>
      </c>
      <c r="C13" s="333"/>
      <c r="D13" s="28">
        <v>2727</v>
      </c>
      <c r="E13" s="28">
        <v>377.15</v>
      </c>
      <c r="F13" s="29">
        <f>E13/D13</f>
        <v>0.1383021635496883</v>
      </c>
      <c r="G13" s="178"/>
      <c r="H13" s="174"/>
      <c r="I13" s="174"/>
      <c r="J13" s="174"/>
      <c r="K13" s="174"/>
    </row>
    <row r="14" spans="1:13" ht="15.6">
      <c r="M14" s="114"/>
    </row>
    <row r="15" spans="1:13" ht="102" customHeight="1">
      <c r="A15" s="418" t="s">
        <v>440</v>
      </c>
      <c r="B15" s="419"/>
      <c r="C15" s="419"/>
      <c r="D15" s="419"/>
      <c r="E15" s="419"/>
      <c r="F15" s="419"/>
      <c r="G15" s="419"/>
      <c r="H15" s="419"/>
      <c r="I15" s="419"/>
      <c r="J15" s="419"/>
      <c r="K15" s="419"/>
      <c r="L15" s="419"/>
      <c r="M15" s="419"/>
    </row>
    <row r="16" spans="1:13">
      <c r="E16" s="96"/>
      <c r="M16" s="12"/>
    </row>
    <row r="18" spans="13:13">
      <c r="M18" s="95"/>
    </row>
  </sheetData>
  <mergeCells count="24"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2025-01-31T04:08:21Z</dcterms:modified>
</cp:coreProperties>
</file>