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дотаций'!$A$1:$P$50</definedName>
  </definedNames>
  <calcPr calcId="125725"/>
</workbook>
</file>

<file path=xl/calcChain.xml><?xml version="1.0" encoding="utf-8"?>
<calcChain xmlns="http://schemas.openxmlformats.org/spreadsheetml/2006/main">
  <c r="P9" i="7"/>
  <c r="L46" l="1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G9" l="1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J8"/>
  <c r="K8"/>
  <c r="J19"/>
  <c r="K19"/>
  <c r="I47"/>
  <c r="I19"/>
  <c r="I8"/>
  <c r="K47" l="1"/>
  <c r="J47"/>
  <c r="G21"/>
  <c r="G22"/>
  <c r="G33"/>
  <c r="G34"/>
  <c r="G39"/>
  <c r="G45"/>
  <c r="G46"/>
  <c r="G20"/>
  <c r="P20" s="1"/>
  <c r="G44"/>
  <c r="G43"/>
  <c r="G42"/>
  <c r="G41"/>
  <c r="G40"/>
  <c r="G38"/>
  <c r="G37"/>
  <c r="G36"/>
  <c r="G35"/>
  <c r="G32"/>
  <c r="G31"/>
  <c r="G30"/>
  <c r="G29"/>
  <c r="G28"/>
  <c r="G27"/>
  <c r="G26"/>
  <c r="G25"/>
  <c r="G24"/>
  <c r="G23"/>
  <c r="H27" l="1"/>
  <c r="P27"/>
  <c r="H29"/>
  <c r="P29"/>
  <c r="H42"/>
  <c r="P42"/>
  <c r="H28"/>
  <c r="P28"/>
  <c r="H38"/>
  <c r="P38"/>
  <c r="H23"/>
  <c r="P23"/>
  <c r="H41"/>
  <c r="P41"/>
  <c r="H26"/>
  <c r="P26"/>
  <c r="H37"/>
  <c r="P37"/>
  <c r="H36"/>
  <c r="P36"/>
  <c r="H32"/>
  <c r="P32"/>
  <c r="H44"/>
  <c r="P44"/>
  <c r="H30"/>
  <c r="P30"/>
  <c r="H40"/>
  <c r="P40"/>
  <c r="H25"/>
  <c r="P25"/>
  <c r="H24"/>
  <c r="P24"/>
  <c r="H35"/>
  <c r="P35"/>
  <c r="H31"/>
  <c r="P31"/>
  <c r="H43"/>
  <c r="P43"/>
  <c r="H45"/>
  <c r="P45"/>
  <c r="H21"/>
  <c r="P21"/>
  <c r="H39"/>
  <c r="P39"/>
  <c r="H33"/>
  <c r="P33"/>
  <c r="H22"/>
  <c r="H34"/>
  <c r="P34"/>
  <c r="H46"/>
  <c r="P46"/>
  <c r="H20"/>
  <c r="E8"/>
  <c r="E19"/>
  <c r="D42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0"/>
  <c r="G10" s="1"/>
  <c r="D11"/>
  <c r="G11" s="1"/>
  <c r="D12"/>
  <c r="G12" s="1"/>
  <c r="D13"/>
  <c r="G13" s="1"/>
  <c r="D14"/>
  <c r="G14" s="1"/>
  <c r="D15"/>
  <c r="G15" s="1"/>
  <c r="D16"/>
  <c r="G16" s="1"/>
  <c r="D17"/>
  <c r="G17" s="1"/>
  <c r="D18"/>
  <c r="G18" s="1"/>
  <c r="D9"/>
  <c r="L19" l="1"/>
  <c r="P22"/>
  <c r="H18"/>
  <c r="P18"/>
  <c r="H10"/>
  <c r="H17"/>
  <c r="P17"/>
  <c r="H9"/>
  <c r="H11"/>
  <c r="P11"/>
  <c r="H12"/>
  <c r="P12"/>
  <c r="H15"/>
  <c r="P15"/>
  <c r="H13"/>
  <c r="P13"/>
  <c r="H14"/>
  <c r="P14"/>
  <c r="H16"/>
  <c r="P16"/>
  <c r="E47"/>
  <c r="F19"/>
  <c r="F8"/>
  <c r="M47"/>
  <c r="N47"/>
  <c r="O47"/>
  <c r="L8" l="1"/>
  <c r="L47" s="1"/>
  <c r="P10"/>
  <c r="F47"/>
  <c r="G19" l="1"/>
  <c r="G8"/>
  <c r="P19" l="1"/>
  <c r="G47"/>
  <c r="D47" s="1"/>
  <c r="P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P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<sst xmlns="http://schemas.openxmlformats.org/spreadsheetml/2006/main" count="119" uniqueCount="78">
  <si>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</si>
  <si>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</si>
  <si>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</si>
  <si>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</si>
  <si>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</si>
  <si>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</si>
  <si>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</si>
  <si>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</si>
  <si>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</si>
  <si>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</si>
  <si>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</si>
  <si>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</si>
  <si>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</si>
  <si>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</si>
  <si>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</si>
  <si>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</si>
  <si>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</si>
  <si>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</si>
  <si>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</si>
  <si>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</si>
  <si>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</si>
  <si>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</si>
  <si>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</si>
  <si>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</si>
  <si>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</si>
  <si>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</si>
  <si>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</si>
  <si>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</si>
  <si>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</si>
  <si>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</si>
  <si>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</si>
  <si>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</si>
  <si>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</si>
  <si>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</si>
  <si>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</si>
  <si>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</si>
  <si>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</si>
  <si>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</si>
  <si>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</si>
  <si>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</si>
  <si>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</si>
  <si>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</si>
  <si>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</si>
  <si>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</si>
  <si>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</si>
  <si>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</si>
  <si>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</si>
  <si>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</si>
  <si>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</si>
  <si>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</si>
  <si>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</si>
  <si>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</si>
  <si>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</si>
  <si>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</si>
  <si>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</si>
  <si>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</si>
  <si>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6=5/11мес.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</si>
  <si>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</si>
  <si>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</si>
  <si>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</si>
  <si>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</si>
  <si>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</si>
  <si>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</si>
  <si>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</si>
  <si>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</si>
  <si>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</si>
  <si>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</si>
  <si>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</si>
  <si>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</si>
  <si>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</si>
  <si>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Факторный анализ влияния отдельных показателей 
на итоговое распределение за 2 месяца 2024 года</t>
  </si>
  <si>
    <t>за 2 месяца 2024 года</t>
  </si>
  <si>
    <t>Распределение дотаций за февраль за вычетом ранее предоставленных дотаций, тыс. рублей</t>
  </si>
  <si>
    <t>12=7-(9+10+11)</t>
  </si>
  <si>
    <t>непривлечение кредитов кредитных организаций в феврале 2024 года</t>
  </si>
  <si>
    <t>МО, муниципальный долг которых на 01.03.2024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</si>
  <si>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феврале 2024 года (не применяется если объем долга на 01.03.2024 не превышает его объем по состоянию на начало 2024 года)</t>
  </si>
  <si>
    <t>Распределение дотаций за февраль с учетом выполнения условий предоставления дотаций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</si>
</sst>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7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W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P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3" style="1" customWidth="1"/>
    <col min="10" max="10" width="12.28515625" style="1" customWidth="1"/>
    <col min="11" max="11" width="13.5703125" style="1" customWidth="1"/>
    <col min="12" max="12" width="15.140625" style="1" customWidth="1"/>
    <col min="13" max="13" width="18.42578125" style="1" customWidth="1"/>
    <col min="14" max="14" width="18.85546875" style="1" customWidth="1"/>
    <col min="15" max="15" width="21.140625" style="1" customWidth="1"/>
    <col min="16" max="16" width="14" style="1" customWidth="1"/>
    <col min="17" max="17" width="36.28515625" style="1" bestFit="1" customWidth="1"/>
    <col min="18" max="18" width="13.7109375" style="1" bestFit="1" customWidth="1"/>
    <col min="19" max="19" width="12.5703125" style="1" bestFit="1" customWidth="1"/>
    <col min="20" max="20" width="10.5703125" style="1" bestFit="1" customWidth="1"/>
    <col min="21" max="16384" width="9.140625" style="1"/>
  </cols>
  <sheetData>
    <row r="1" spans="1:23" ht="21.75" customHeight="1">
      <c r="A1" s="65" t="s">
        <v>53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23" ht="15.75">
      <c r="A2" s="35" t="s">
        <v>71</v>
      </c>
    </row>
    <row r="3" spans="1:23" ht="25.5" customHeight="1">
      <c r="A3" s="53" t="s">
        <v>15</v>
      </c>
      <c r="B3" s="69" t="s">
        <v>54</v>
      </c>
      <c r="C3" s="69"/>
      <c r="D3" s="68" t="s">
        <v>47</v>
      </c>
      <c r="E3" s="66" t="s">
        <v>61</v>
      </c>
      <c r="F3" s="53" t="s">
        <v>62</v>
      </c>
      <c r="G3" s="53" t="s">
        <v>63</v>
      </c>
      <c r="H3" s="54" t="s">
        <v>64</v>
      </c>
      <c r="I3" s="56" t="s">
        <v>66</v>
      </c>
      <c r="J3" s="57"/>
      <c r="K3" s="58"/>
      <c r="L3" s="53" t="s">
        <v>72</v>
      </c>
      <c r="M3" s="64" t="s">
        <v>57</v>
      </c>
      <c r="N3" s="64"/>
      <c r="O3" s="64"/>
      <c r="P3" s="53" t="s">
        <v>77</v>
      </c>
    </row>
    <row r="4" spans="1:23" ht="42.75" customHeight="1">
      <c r="A4" s="53"/>
      <c r="B4" s="69"/>
      <c r="C4" s="69"/>
      <c r="D4" s="68"/>
      <c r="E4" s="66"/>
      <c r="F4" s="53"/>
      <c r="G4" s="53"/>
      <c r="H4" s="67"/>
      <c r="I4" s="59"/>
      <c r="J4" s="60"/>
      <c r="K4" s="61"/>
      <c r="L4" s="53"/>
      <c r="M4" s="64" t="s">
        <v>74</v>
      </c>
      <c r="N4" s="64"/>
      <c r="O4" s="64" t="s">
        <v>76</v>
      </c>
      <c r="P4" s="53"/>
    </row>
    <row r="5" spans="1:23" ht="87" customHeight="1">
      <c r="A5" s="53"/>
      <c r="B5" s="69"/>
      <c r="C5" s="69"/>
      <c r="D5" s="68"/>
      <c r="E5" s="66"/>
      <c r="F5" s="53"/>
      <c r="G5" s="53"/>
      <c r="H5" s="67"/>
      <c r="I5" s="53" t="s">
        <v>67</v>
      </c>
      <c r="J5" s="54" t="s">
        <v>68</v>
      </c>
      <c r="K5" s="53" t="s">
        <v>69</v>
      </c>
      <c r="L5" s="53"/>
      <c r="M5" s="64" t="s">
        <v>65</v>
      </c>
      <c r="N5" s="64" t="s">
        <v>75</v>
      </c>
      <c r="O5" s="64"/>
      <c r="P5" s="53"/>
    </row>
    <row r="6" spans="1:23" ht="32.25" customHeight="1">
      <c r="A6" s="53"/>
      <c r="B6" s="45" t="s">
        <v>48</v>
      </c>
      <c r="C6" s="45" t="s">
        <v>16</v>
      </c>
      <c r="D6" s="68"/>
      <c r="E6" s="66"/>
      <c r="F6" s="53"/>
      <c r="G6" s="53"/>
      <c r="H6" s="55"/>
      <c r="I6" s="53"/>
      <c r="J6" s="55"/>
      <c r="K6" s="53"/>
      <c r="L6" s="53"/>
      <c r="M6" s="64"/>
      <c r="N6" s="64"/>
      <c r="O6" s="64"/>
      <c r="P6" s="53"/>
    </row>
    <row r="7" spans="1:2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56</v>
      </c>
      <c r="G7" s="13" t="s">
        <v>58</v>
      </c>
      <c r="H7" s="13" t="s">
        <v>59</v>
      </c>
      <c r="I7" s="13">
        <v>9</v>
      </c>
      <c r="J7" s="13">
        <v>10</v>
      </c>
      <c r="K7" s="13">
        <v>11</v>
      </c>
      <c r="L7" s="52" t="s">
        <v>73</v>
      </c>
      <c r="M7" s="13">
        <v>13</v>
      </c>
      <c r="N7" s="13">
        <v>14</v>
      </c>
      <c r="O7" s="13">
        <v>15</v>
      </c>
      <c r="P7" s="13">
        <v>16</v>
      </c>
      <c r="Q7" s="1"/>
      <c r="R7" s="1"/>
      <c r="S7" s="1"/>
      <c r="T7" s="1"/>
      <c r="U7" s="1"/>
      <c r="V7" s="1"/>
      <c r="W7" s="1"/>
    </row>
    <row r="8" spans="1:23" s="3" customFormat="1" ht="32.85" customHeight="1">
      <c r="A8" s="20" t="s">
        <v>49</v>
      </c>
      <c r="B8" s="9"/>
      <c r="C8" s="9"/>
      <c r="D8" s="10"/>
      <c r="E8" s="48">
        <f t="shared" ref="E8:L8" si="0">SUM(E9:E18)</f>
        <v>1904742</v>
      </c>
      <c r="F8" s="18">
        <f t="shared" si="0"/>
        <v>346316.70000000007</v>
      </c>
      <c r="G8" s="18">
        <f t="shared" si="0"/>
        <v>346316.70000000007</v>
      </c>
      <c r="H8" s="18">
        <f t="shared" si="0"/>
        <v>0</v>
      </c>
      <c r="I8" s="18">
        <f t="shared" si="0"/>
        <v>0</v>
      </c>
      <c r="J8" s="18">
        <f t="shared" si="0"/>
        <v>173158.3</v>
      </c>
      <c r="K8" s="18">
        <f t="shared" si="0"/>
        <v>0</v>
      </c>
      <c r="L8" s="18">
        <f t="shared" si="0"/>
        <v>173158.39999999999</v>
      </c>
      <c r="M8" s="18"/>
      <c r="N8" s="18"/>
      <c r="O8" s="18"/>
      <c r="P8" s="18">
        <f>SUM(P9:P18)</f>
        <v>173158.39999999999</v>
      </c>
      <c r="Q8" s="1"/>
      <c r="R8" s="1"/>
      <c r="S8" s="1"/>
      <c r="T8" s="1"/>
      <c r="U8" s="1"/>
      <c r="V8" s="1"/>
      <c r="W8" s="1"/>
    </row>
    <row r="9" spans="1:23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511476</v>
      </c>
      <c r="F9" s="19">
        <f>ROUND(E9/11*2,1)</f>
        <v>92995.6</v>
      </c>
      <c r="G9" s="19">
        <f>ROUND(D9*F9,1)</f>
        <v>92995.6</v>
      </c>
      <c r="H9" s="19">
        <f>G9-F9</f>
        <v>0</v>
      </c>
      <c r="I9" s="19"/>
      <c r="J9" s="19">
        <v>46497.8</v>
      </c>
      <c r="K9" s="19"/>
      <c r="L9" s="19">
        <f>ROUND(G9-SUM(I9:K9),1)</f>
        <v>46497.8</v>
      </c>
      <c r="M9" s="43"/>
      <c r="N9" s="43"/>
      <c r="O9" s="44"/>
      <c r="P9" s="19">
        <f>IF(OR(M9="+",N9="+",O9="+"),0,IF(L9&lt;0,0,L9))</f>
        <v>46497.8</v>
      </c>
      <c r="Q9" s="1"/>
      <c r="R9" s="1"/>
      <c r="S9" s="1"/>
      <c r="T9" s="36"/>
      <c r="U9" s="36"/>
      <c r="V9" s="1"/>
      <c r="W9" s="1"/>
    </row>
    <row r="10" spans="1:23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1">(B10*C10)/C10</f>
        <v>1</v>
      </c>
      <c r="E10" s="51">
        <v>615720</v>
      </c>
      <c r="F10" s="19">
        <f t="shared" ref="F10:F45" si="2">ROUND(E10/11*2,1)</f>
        <v>111949.1</v>
      </c>
      <c r="G10" s="19">
        <f t="shared" ref="G10:G18" si="3">ROUND(D10*F10,1)</f>
        <v>111949.1</v>
      </c>
      <c r="H10" s="19">
        <f t="shared" ref="H10:H18" si="4">G10-F10</f>
        <v>0</v>
      </c>
      <c r="I10" s="19"/>
      <c r="J10" s="19">
        <v>55974.5</v>
      </c>
      <c r="K10" s="19"/>
      <c r="L10" s="19">
        <f t="shared" ref="L10:L46" si="5">ROUND(G10-SUM(I10:K10),1)</f>
        <v>55974.6</v>
      </c>
      <c r="M10" s="43"/>
      <c r="N10" s="43"/>
      <c r="O10" s="44"/>
      <c r="P10" s="19">
        <f t="shared" ref="P10:P46" si="6">IF(OR(M10="+",N10="+",O10="+"),0,IF(L10&lt;0,0,L10))</f>
        <v>55974.6</v>
      </c>
      <c r="Q10" s="1"/>
      <c r="R10" s="1"/>
      <c r="S10" s="1"/>
      <c r="T10" s="36"/>
      <c r="U10" s="36"/>
      <c r="V10" s="1"/>
      <c r="W10" s="1"/>
    </row>
    <row r="11" spans="1:23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1"/>
        <v>1</v>
      </c>
      <c r="E11" s="51">
        <v>201240</v>
      </c>
      <c r="F11" s="19">
        <f t="shared" si="2"/>
        <v>36589.1</v>
      </c>
      <c r="G11" s="19">
        <f t="shared" si="3"/>
        <v>36589.1</v>
      </c>
      <c r="H11" s="19">
        <f t="shared" si="4"/>
        <v>0</v>
      </c>
      <c r="I11" s="19"/>
      <c r="J11" s="19">
        <v>18294.5</v>
      </c>
      <c r="K11" s="19"/>
      <c r="L11" s="19">
        <f t="shared" si="5"/>
        <v>18294.599999999999</v>
      </c>
      <c r="M11" s="43"/>
      <c r="N11" s="43"/>
      <c r="O11" s="44"/>
      <c r="P11" s="19">
        <f t="shared" si="6"/>
        <v>18294.599999999999</v>
      </c>
      <c r="Q11" s="1"/>
      <c r="R11" s="1"/>
      <c r="S11" s="1"/>
      <c r="T11" s="36"/>
      <c r="U11" s="36"/>
      <c r="V11" s="1"/>
      <c r="W11" s="1"/>
    </row>
    <row r="12" spans="1:23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1"/>
        <v>1</v>
      </c>
      <c r="E12" s="51">
        <v>114191</v>
      </c>
      <c r="F12" s="19">
        <f t="shared" si="2"/>
        <v>20762</v>
      </c>
      <c r="G12" s="19">
        <f t="shared" si="3"/>
        <v>20762</v>
      </c>
      <c r="H12" s="19">
        <f t="shared" si="4"/>
        <v>0</v>
      </c>
      <c r="I12" s="19"/>
      <c r="J12" s="19">
        <v>10381</v>
      </c>
      <c r="K12" s="19"/>
      <c r="L12" s="19">
        <f t="shared" si="5"/>
        <v>10381</v>
      </c>
      <c r="M12" s="43"/>
      <c r="N12" s="43"/>
      <c r="O12" s="44"/>
      <c r="P12" s="19">
        <f t="shared" si="6"/>
        <v>10381</v>
      </c>
      <c r="Q12" s="1"/>
      <c r="R12" s="1"/>
      <c r="S12" s="1"/>
      <c r="T12" s="36"/>
      <c r="U12" s="36"/>
      <c r="V12" s="1"/>
      <c r="W12" s="1"/>
    </row>
    <row r="13" spans="1:23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1"/>
        <v>1</v>
      </c>
      <c r="E13" s="51">
        <v>94110</v>
      </c>
      <c r="F13" s="19">
        <f t="shared" si="2"/>
        <v>17110.900000000001</v>
      </c>
      <c r="G13" s="19">
        <f t="shared" si="3"/>
        <v>17110.900000000001</v>
      </c>
      <c r="H13" s="19">
        <f t="shared" si="4"/>
        <v>0</v>
      </c>
      <c r="I13" s="19"/>
      <c r="J13" s="19">
        <v>8555.5</v>
      </c>
      <c r="K13" s="19"/>
      <c r="L13" s="19">
        <f t="shared" si="5"/>
        <v>8555.4</v>
      </c>
      <c r="M13" s="43"/>
      <c r="N13" s="43"/>
      <c r="O13" s="44"/>
      <c r="P13" s="19">
        <f t="shared" si="6"/>
        <v>8555.4</v>
      </c>
      <c r="Q13" s="1"/>
      <c r="R13" s="1"/>
      <c r="S13" s="1"/>
      <c r="T13" s="36"/>
      <c r="U13" s="36"/>
      <c r="V13" s="1"/>
      <c r="W13" s="1"/>
    </row>
    <row r="14" spans="1:23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1"/>
        <v>1</v>
      </c>
      <c r="E14" s="51">
        <v>55019</v>
      </c>
      <c r="F14" s="19">
        <f t="shared" si="2"/>
        <v>10003.5</v>
      </c>
      <c r="G14" s="19">
        <f t="shared" si="3"/>
        <v>10003.5</v>
      </c>
      <c r="H14" s="19">
        <f t="shared" si="4"/>
        <v>0</v>
      </c>
      <c r="I14" s="19"/>
      <c r="J14" s="19">
        <v>5001.7</v>
      </c>
      <c r="K14" s="19"/>
      <c r="L14" s="19">
        <f t="shared" si="5"/>
        <v>5001.8</v>
      </c>
      <c r="M14" s="43"/>
      <c r="N14" s="43"/>
      <c r="O14" s="44"/>
      <c r="P14" s="19">
        <f t="shared" si="6"/>
        <v>5001.8</v>
      </c>
      <c r="Q14" s="1"/>
      <c r="R14" s="1"/>
      <c r="S14" s="1"/>
      <c r="T14" s="36"/>
      <c r="U14" s="36"/>
      <c r="V14" s="1"/>
    </row>
    <row r="15" spans="1:23" s="2" customFormat="1" ht="16.5" customHeight="1">
      <c r="A15" s="5" t="s">
        <v>11</v>
      </c>
      <c r="B15" s="4">
        <v>1</v>
      </c>
      <c r="C15" s="4">
        <v>10</v>
      </c>
      <c r="D15" s="24">
        <f t="shared" si="1"/>
        <v>1</v>
      </c>
      <c r="E15" s="51">
        <v>87163</v>
      </c>
      <c r="F15" s="19">
        <f t="shared" si="2"/>
        <v>15847.8</v>
      </c>
      <c r="G15" s="19">
        <f t="shared" si="3"/>
        <v>15847.8</v>
      </c>
      <c r="H15" s="19">
        <f t="shared" si="4"/>
        <v>0</v>
      </c>
      <c r="I15" s="19"/>
      <c r="J15" s="19">
        <v>7923.9</v>
      </c>
      <c r="K15" s="19"/>
      <c r="L15" s="19">
        <f t="shared" si="5"/>
        <v>7923.9</v>
      </c>
      <c r="M15" s="43"/>
      <c r="N15" s="43"/>
      <c r="O15" s="44"/>
      <c r="P15" s="19">
        <f t="shared" si="6"/>
        <v>7923.9</v>
      </c>
      <c r="Q15" s="1"/>
      <c r="R15" s="1"/>
      <c r="S15" s="1"/>
      <c r="T15" s="36"/>
      <c r="U15" s="36"/>
      <c r="V15" s="1"/>
    </row>
    <row r="16" spans="1:23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1"/>
        <v>1</v>
      </c>
      <c r="E16" s="51">
        <v>78806</v>
      </c>
      <c r="F16" s="19">
        <f t="shared" si="2"/>
        <v>14328.4</v>
      </c>
      <c r="G16" s="19">
        <f t="shared" si="3"/>
        <v>14328.4</v>
      </c>
      <c r="H16" s="19">
        <f t="shared" si="4"/>
        <v>0</v>
      </c>
      <c r="I16" s="19"/>
      <c r="J16" s="19">
        <v>7164.2</v>
      </c>
      <c r="K16" s="19"/>
      <c r="L16" s="19">
        <f t="shared" si="5"/>
        <v>7164.2</v>
      </c>
      <c r="M16" s="43"/>
      <c r="N16" s="43"/>
      <c r="O16" s="44"/>
      <c r="P16" s="19">
        <f t="shared" si="6"/>
        <v>7164.2</v>
      </c>
      <c r="Q16" s="1"/>
      <c r="R16" s="1"/>
      <c r="S16" s="1"/>
      <c r="T16" s="36"/>
      <c r="U16" s="36"/>
      <c r="V16" s="1"/>
    </row>
    <row r="17" spans="1:23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1"/>
        <v>1</v>
      </c>
      <c r="E17" s="51">
        <v>88861</v>
      </c>
      <c r="F17" s="19">
        <f t="shared" si="2"/>
        <v>16156.5</v>
      </c>
      <c r="G17" s="19">
        <f t="shared" si="3"/>
        <v>16156.5</v>
      </c>
      <c r="H17" s="19">
        <f t="shared" si="4"/>
        <v>0</v>
      </c>
      <c r="I17" s="19"/>
      <c r="J17" s="19">
        <v>8078.3</v>
      </c>
      <c r="K17" s="19"/>
      <c r="L17" s="19">
        <f t="shared" si="5"/>
        <v>8078.2</v>
      </c>
      <c r="M17" s="43"/>
      <c r="N17" s="43"/>
      <c r="O17" s="44"/>
      <c r="P17" s="19">
        <f t="shared" si="6"/>
        <v>8078.2</v>
      </c>
      <c r="Q17" s="1"/>
      <c r="R17" s="1"/>
      <c r="S17" s="1"/>
      <c r="T17" s="36"/>
      <c r="U17" s="36"/>
      <c r="V17" s="1"/>
    </row>
    <row r="18" spans="1:23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1"/>
        <v>1</v>
      </c>
      <c r="E18" s="51">
        <v>58156</v>
      </c>
      <c r="F18" s="19">
        <f t="shared" si="2"/>
        <v>10573.8</v>
      </c>
      <c r="G18" s="19">
        <f t="shared" si="3"/>
        <v>10573.8</v>
      </c>
      <c r="H18" s="19">
        <f t="shared" si="4"/>
        <v>0</v>
      </c>
      <c r="I18" s="19"/>
      <c r="J18" s="19">
        <v>5286.9</v>
      </c>
      <c r="K18" s="19"/>
      <c r="L18" s="19">
        <f t="shared" si="5"/>
        <v>5286.9</v>
      </c>
      <c r="M18" s="43"/>
      <c r="N18" s="43"/>
      <c r="O18" s="44"/>
      <c r="P18" s="19">
        <f t="shared" si="6"/>
        <v>5286.9</v>
      </c>
      <c r="Q18" s="1"/>
      <c r="R18" s="1"/>
      <c r="S18" s="1"/>
      <c r="T18" s="36"/>
      <c r="U18" s="36"/>
      <c r="V18" s="1"/>
    </row>
    <row r="19" spans="1:23" s="2" customFormat="1" ht="17.100000000000001" customHeight="1">
      <c r="A19" s="7" t="s">
        <v>17</v>
      </c>
      <c r="B19" s="9"/>
      <c r="C19" s="9"/>
      <c r="D19" s="10"/>
      <c r="E19" s="48">
        <f t="shared" ref="E19:L19" si="7">SUM(E20:E46)</f>
        <v>1418361</v>
      </c>
      <c r="F19" s="18">
        <f t="shared" si="7"/>
        <v>257883.5</v>
      </c>
      <c r="G19" s="18">
        <f t="shared" si="7"/>
        <v>257883.5</v>
      </c>
      <c r="H19" s="18">
        <f t="shared" si="7"/>
        <v>0</v>
      </c>
      <c r="I19" s="18">
        <f t="shared" si="7"/>
        <v>7282.6</v>
      </c>
      <c r="J19" s="18">
        <f t="shared" si="7"/>
        <v>125631.70000000003</v>
      </c>
      <c r="K19" s="18">
        <f t="shared" si="7"/>
        <v>12100</v>
      </c>
      <c r="L19" s="18">
        <f t="shared" si="7"/>
        <v>112869.19999999998</v>
      </c>
      <c r="M19" s="18"/>
      <c r="N19" s="18"/>
      <c r="O19" s="18"/>
      <c r="P19" s="18">
        <f>SUM(P20:P46)</f>
        <v>119978.09999999999</v>
      </c>
      <c r="Q19" s="1"/>
      <c r="R19" s="1"/>
      <c r="S19" s="1"/>
      <c r="T19" s="36"/>
      <c r="U19" s="36"/>
      <c r="V19" s="1"/>
      <c r="W19" s="1"/>
    </row>
    <row r="20" spans="1:23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51">
        <v>33106</v>
      </c>
      <c r="F20" s="19">
        <f t="shared" si="2"/>
        <v>6019.3</v>
      </c>
      <c r="G20" s="19">
        <f>ROUND(D20*F20,1)</f>
        <v>6019.3</v>
      </c>
      <c r="H20" s="19">
        <f>G20-F20</f>
        <v>0</v>
      </c>
      <c r="I20" s="19"/>
      <c r="J20" s="19">
        <v>3009.6</v>
      </c>
      <c r="K20" s="19"/>
      <c r="L20" s="19">
        <f t="shared" si="5"/>
        <v>3009.7</v>
      </c>
      <c r="M20" s="44"/>
      <c r="N20" s="43"/>
      <c r="O20" s="44"/>
      <c r="P20" s="19">
        <f t="shared" si="6"/>
        <v>3009.7</v>
      </c>
      <c r="Q20" s="1"/>
      <c r="R20" s="1"/>
      <c r="S20" s="1"/>
      <c r="T20" s="36"/>
      <c r="U20" s="36"/>
      <c r="V20" s="1"/>
      <c r="W20" s="1"/>
    </row>
    <row r="21" spans="1:23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51">
        <v>61751</v>
      </c>
      <c r="F21" s="19">
        <f t="shared" si="2"/>
        <v>11227.5</v>
      </c>
      <c r="G21" s="19">
        <f t="shared" ref="G21:G46" si="8">ROUND(D21*F21,1)</f>
        <v>11227.5</v>
      </c>
      <c r="H21" s="19">
        <f t="shared" ref="H21:H46" si="9">G21-F21</f>
        <v>0</v>
      </c>
      <c r="I21" s="19"/>
      <c r="J21" s="19">
        <v>5613.7</v>
      </c>
      <c r="K21" s="19"/>
      <c r="L21" s="19">
        <f t="shared" si="5"/>
        <v>5613.8</v>
      </c>
      <c r="M21" s="43"/>
      <c r="N21" s="43"/>
      <c r="O21" s="44"/>
      <c r="P21" s="19">
        <f t="shared" si="6"/>
        <v>5613.8</v>
      </c>
      <c r="Q21" s="1"/>
      <c r="R21" s="1"/>
      <c r="S21" s="1"/>
      <c r="T21" s="36"/>
      <c r="U21" s="36"/>
      <c r="V21" s="1"/>
      <c r="W21" s="1"/>
    </row>
    <row r="22" spans="1:23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51">
        <v>40986</v>
      </c>
      <c r="F22" s="19">
        <f t="shared" si="2"/>
        <v>7452</v>
      </c>
      <c r="G22" s="19">
        <f t="shared" si="8"/>
        <v>7452</v>
      </c>
      <c r="H22" s="19">
        <f t="shared" si="9"/>
        <v>0</v>
      </c>
      <c r="I22" s="19"/>
      <c r="J22" s="19">
        <v>3726</v>
      </c>
      <c r="K22" s="19"/>
      <c r="L22" s="19">
        <f t="shared" si="5"/>
        <v>3726</v>
      </c>
      <c r="M22" s="43"/>
      <c r="N22" s="43"/>
      <c r="O22" s="44"/>
      <c r="P22" s="19">
        <f t="shared" si="6"/>
        <v>3726</v>
      </c>
      <c r="Q22" s="1"/>
      <c r="R22" s="1"/>
      <c r="S22" s="1"/>
      <c r="T22" s="36"/>
      <c r="U22" s="36"/>
      <c r="V22" s="1"/>
      <c r="W22" s="1"/>
    </row>
    <row r="23" spans="1:23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51">
        <v>45530</v>
      </c>
      <c r="F23" s="19">
        <f t="shared" si="2"/>
        <v>8278.2000000000007</v>
      </c>
      <c r="G23" s="19">
        <f t="shared" si="8"/>
        <v>8278.2000000000007</v>
      </c>
      <c r="H23" s="19">
        <f t="shared" si="9"/>
        <v>0</v>
      </c>
      <c r="I23" s="19"/>
      <c r="J23" s="19">
        <v>4139.1000000000004</v>
      </c>
      <c r="K23" s="19"/>
      <c r="L23" s="19">
        <f t="shared" si="5"/>
        <v>4139.1000000000004</v>
      </c>
      <c r="M23" s="43"/>
      <c r="N23" s="43"/>
      <c r="O23" s="44"/>
      <c r="P23" s="19">
        <f t="shared" si="6"/>
        <v>4139.1000000000004</v>
      </c>
      <c r="Q23" s="1"/>
      <c r="R23" s="1"/>
      <c r="S23" s="1"/>
      <c r="T23" s="36"/>
      <c r="U23" s="36"/>
      <c r="V23" s="1"/>
      <c r="W23" s="1"/>
    </row>
    <row r="24" spans="1:23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51">
        <v>44779</v>
      </c>
      <c r="F24" s="19">
        <f t="shared" si="2"/>
        <v>8141.6</v>
      </c>
      <c r="G24" s="19">
        <f t="shared" si="8"/>
        <v>8141.6</v>
      </c>
      <c r="H24" s="19">
        <f t="shared" si="9"/>
        <v>0</v>
      </c>
      <c r="I24" s="19"/>
      <c r="J24" s="19">
        <v>4070.8</v>
      </c>
      <c r="K24" s="19"/>
      <c r="L24" s="19">
        <f t="shared" si="5"/>
        <v>4070.8</v>
      </c>
      <c r="M24" s="43"/>
      <c r="N24" s="43"/>
      <c r="O24" s="44"/>
      <c r="P24" s="19">
        <f t="shared" si="6"/>
        <v>4070.8</v>
      </c>
      <c r="Q24" s="1"/>
      <c r="R24" s="1"/>
      <c r="S24" s="1"/>
      <c r="T24" s="36"/>
      <c r="U24" s="36"/>
      <c r="V24" s="1"/>
      <c r="W24" s="1"/>
    </row>
    <row r="25" spans="1:23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51">
        <v>59546</v>
      </c>
      <c r="F25" s="19">
        <f t="shared" si="2"/>
        <v>10826.5</v>
      </c>
      <c r="G25" s="19">
        <f t="shared" si="8"/>
        <v>10826.5</v>
      </c>
      <c r="H25" s="19">
        <f t="shared" si="9"/>
        <v>0</v>
      </c>
      <c r="I25" s="19"/>
      <c r="J25" s="19">
        <v>5413.3</v>
      </c>
      <c r="K25" s="19"/>
      <c r="L25" s="19">
        <f t="shared" si="5"/>
        <v>5413.2</v>
      </c>
      <c r="M25" s="44"/>
      <c r="N25" s="43"/>
      <c r="O25" s="44"/>
      <c r="P25" s="19">
        <f t="shared" si="6"/>
        <v>5413.2</v>
      </c>
      <c r="Q25" s="1"/>
      <c r="R25" s="1"/>
      <c r="S25" s="1"/>
      <c r="T25" s="36"/>
      <c r="U25" s="36"/>
      <c r="V25" s="1"/>
      <c r="W25" s="1"/>
    </row>
    <row r="26" spans="1:23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51">
        <v>93484</v>
      </c>
      <c r="F26" s="19">
        <f t="shared" si="2"/>
        <v>16997.099999999999</v>
      </c>
      <c r="G26" s="19">
        <f t="shared" si="8"/>
        <v>16997.099999999999</v>
      </c>
      <c r="H26" s="19">
        <f t="shared" si="9"/>
        <v>0</v>
      </c>
      <c r="I26" s="19"/>
      <c r="J26" s="19">
        <v>8498.5</v>
      </c>
      <c r="K26" s="19"/>
      <c r="L26" s="19">
        <f t="shared" si="5"/>
        <v>8498.6</v>
      </c>
      <c r="M26" s="43"/>
      <c r="N26" s="43"/>
      <c r="O26" s="44"/>
      <c r="P26" s="19">
        <f t="shared" si="6"/>
        <v>8498.6</v>
      </c>
      <c r="Q26" s="1"/>
      <c r="R26" s="1"/>
      <c r="S26" s="1"/>
      <c r="T26" s="36"/>
      <c r="U26" s="36"/>
      <c r="V26" s="1"/>
      <c r="W26" s="1"/>
    </row>
    <row r="27" spans="1:23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51">
        <v>24800</v>
      </c>
      <c r="F27" s="19">
        <f t="shared" si="2"/>
        <v>4509.1000000000004</v>
      </c>
      <c r="G27" s="19">
        <f t="shared" si="8"/>
        <v>4509.1000000000004</v>
      </c>
      <c r="H27" s="19">
        <f t="shared" si="9"/>
        <v>0</v>
      </c>
      <c r="I27" s="19"/>
      <c r="J27" s="19">
        <v>2254.5</v>
      </c>
      <c r="K27" s="19"/>
      <c r="L27" s="19">
        <f t="shared" si="5"/>
        <v>2254.6</v>
      </c>
      <c r="M27" s="43"/>
      <c r="N27" s="43"/>
      <c r="O27" s="44"/>
      <c r="P27" s="19">
        <f t="shared" si="6"/>
        <v>2254.6</v>
      </c>
      <c r="Q27" s="1"/>
      <c r="R27" s="1"/>
      <c r="S27" s="1"/>
      <c r="T27" s="36"/>
      <c r="U27" s="36"/>
      <c r="V27" s="1"/>
      <c r="W27" s="1"/>
    </row>
    <row r="28" spans="1:23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51">
        <v>46312</v>
      </c>
      <c r="F28" s="19">
        <f t="shared" si="2"/>
        <v>8420.4</v>
      </c>
      <c r="G28" s="19">
        <f t="shared" si="8"/>
        <v>8420.4</v>
      </c>
      <c r="H28" s="19">
        <f t="shared" si="9"/>
        <v>0</v>
      </c>
      <c r="I28" s="19"/>
      <c r="J28" s="19">
        <v>4210.2</v>
      </c>
      <c r="K28" s="19"/>
      <c r="L28" s="19">
        <f t="shared" si="5"/>
        <v>4210.2</v>
      </c>
      <c r="M28" s="43"/>
      <c r="N28" s="43"/>
      <c r="O28" s="44"/>
      <c r="P28" s="19">
        <f t="shared" si="6"/>
        <v>4210.2</v>
      </c>
      <c r="Q28" s="1"/>
      <c r="R28" s="1"/>
      <c r="S28" s="1"/>
      <c r="T28" s="36"/>
      <c r="U28" s="36"/>
      <c r="V28" s="1"/>
      <c r="W28" s="1"/>
    </row>
    <row r="29" spans="1:23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51">
        <v>31914</v>
      </c>
      <c r="F29" s="19">
        <f t="shared" si="2"/>
        <v>5802.5</v>
      </c>
      <c r="G29" s="19">
        <f t="shared" si="8"/>
        <v>5802.5</v>
      </c>
      <c r="H29" s="19">
        <f t="shared" si="9"/>
        <v>0</v>
      </c>
      <c r="I29" s="19"/>
      <c r="J29" s="19">
        <v>2901.3</v>
      </c>
      <c r="K29" s="19"/>
      <c r="L29" s="19">
        <f t="shared" si="5"/>
        <v>2901.2</v>
      </c>
      <c r="M29" s="44"/>
      <c r="N29" s="43"/>
      <c r="O29" s="44"/>
      <c r="P29" s="19">
        <f t="shared" si="6"/>
        <v>2901.2</v>
      </c>
      <c r="Q29" s="1"/>
      <c r="R29" s="1"/>
      <c r="S29" s="1"/>
      <c r="T29" s="36"/>
      <c r="U29" s="36"/>
      <c r="V29" s="1"/>
      <c r="W29" s="1"/>
    </row>
    <row r="30" spans="1:23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51">
        <v>35651</v>
      </c>
      <c r="F30" s="19">
        <f t="shared" si="2"/>
        <v>6482</v>
      </c>
      <c r="G30" s="19">
        <f t="shared" si="8"/>
        <v>6482</v>
      </c>
      <c r="H30" s="19">
        <f t="shared" si="9"/>
        <v>0</v>
      </c>
      <c r="I30" s="19"/>
      <c r="J30" s="19">
        <v>3241</v>
      </c>
      <c r="K30" s="19"/>
      <c r="L30" s="19">
        <f t="shared" si="5"/>
        <v>3241</v>
      </c>
      <c r="M30" s="43"/>
      <c r="N30" s="43"/>
      <c r="O30" s="44"/>
      <c r="P30" s="19">
        <f t="shared" si="6"/>
        <v>3241</v>
      </c>
      <c r="Q30" s="1"/>
      <c r="R30" s="1"/>
      <c r="S30" s="1"/>
      <c r="T30" s="36"/>
      <c r="U30" s="36"/>
      <c r="V30" s="1"/>
      <c r="W30" s="1"/>
    </row>
    <row r="31" spans="1:23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51">
        <v>79940</v>
      </c>
      <c r="F31" s="19">
        <f t="shared" si="2"/>
        <v>14534.5</v>
      </c>
      <c r="G31" s="19">
        <f t="shared" si="8"/>
        <v>14534.5</v>
      </c>
      <c r="H31" s="19">
        <f t="shared" si="9"/>
        <v>0</v>
      </c>
      <c r="I31" s="19"/>
      <c r="J31" s="19">
        <v>7267.3</v>
      </c>
      <c r="K31" s="19"/>
      <c r="L31" s="19">
        <f t="shared" si="5"/>
        <v>7267.2</v>
      </c>
      <c r="M31" s="44"/>
      <c r="N31" s="43"/>
      <c r="O31" s="44"/>
      <c r="P31" s="19">
        <f t="shared" si="6"/>
        <v>7267.2</v>
      </c>
      <c r="Q31" s="1"/>
      <c r="R31" s="1"/>
      <c r="S31" s="1"/>
      <c r="T31" s="36"/>
      <c r="U31" s="36"/>
      <c r="V31" s="1"/>
      <c r="W31" s="1"/>
    </row>
    <row r="32" spans="1:23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51">
        <v>36413</v>
      </c>
      <c r="F32" s="19">
        <f t="shared" si="2"/>
        <v>6620.5</v>
      </c>
      <c r="G32" s="19">
        <f t="shared" si="8"/>
        <v>6620.5</v>
      </c>
      <c r="H32" s="19">
        <f t="shared" si="9"/>
        <v>0</v>
      </c>
      <c r="I32" s="19">
        <v>7282.6</v>
      </c>
      <c r="J32" s="19">
        <v>0</v>
      </c>
      <c r="K32" s="19"/>
      <c r="L32" s="19">
        <f t="shared" si="5"/>
        <v>-662.1</v>
      </c>
      <c r="M32" s="44"/>
      <c r="N32" s="43"/>
      <c r="O32" s="44"/>
      <c r="P32" s="19">
        <f t="shared" si="6"/>
        <v>0</v>
      </c>
      <c r="Q32" s="1"/>
      <c r="R32" s="1"/>
      <c r="S32" s="1"/>
      <c r="T32" s="36"/>
      <c r="U32" s="36"/>
    </row>
    <row r="33" spans="1:23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51">
        <v>52869</v>
      </c>
      <c r="F33" s="19">
        <f t="shared" si="2"/>
        <v>9612.5</v>
      </c>
      <c r="G33" s="19">
        <f t="shared" si="8"/>
        <v>9612.5</v>
      </c>
      <c r="H33" s="19">
        <f t="shared" si="9"/>
        <v>0</v>
      </c>
      <c r="I33" s="19"/>
      <c r="J33" s="19">
        <v>4806.3</v>
      </c>
      <c r="K33" s="19"/>
      <c r="L33" s="19">
        <f t="shared" si="5"/>
        <v>4806.2</v>
      </c>
      <c r="M33" s="43"/>
      <c r="N33" s="43"/>
      <c r="O33" s="44"/>
      <c r="P33" s="19">
        <f t="shared" si="6"/>
        <v>4806.2</v>
      </c>
      <c r="Q33" s="1"/>
      <c r="R33" s="1"/>
      <c r="S33" s="1"/>
      <c r="T33" s="36"/>
      <c r="U33" s="36"/>
      <c r="V33" s="1"/>
      <c r="W33" s="1"/>
    </row>
    <row r="34" spans="1:23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51">
        <v>48805</v>
      </c>
      <c r="F34" s="19">
        <f t="shared" si="2"/>
        <v>8873.6</v>
      </c>
      <c r="G34" s="19">
        <f t="shared" si="8"/>
        <v>8873.6</v>
      </c>
      <c r="H34" s="19">
        <f t="shared" si="9"/>
        <v>0</v>
      </c>
      <c r="I34" s="19"/>
      <c r="J34" s="19">
        <v>4436.8</v>
      </c>
      <c r="K34" s="19"/>
      <c r="L34" s="19">
        <f t="shared" si="5"/>
        <v>4436.8</v>
      </c>
      <c r="M34" s="43"/>
      <c r="N34" s="43"/>
      <c r="O34" s="44"/>
      <c r="P34" s="19">
        <f t="shared" si="6"/>
        <v>4436.8</v>
      </c>
      <c r="Q34" s="1"/>
      <c r="R34" s="1"/>
      <c r="S34" s="1"/>
      <c r="T34" s="36"/>
      <c r="U34" s="36"/>
    </row>
    <row r="35" spans="1:23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51">
        <v>65004</v>
      </c>
      <c r="F35" s="19">
        <f t="shared" si="2"/>
        <v>11818.9</v>
      </c>
      <c r="G35" s="19">
        <f t="shared" si="8"/>
        <v>11818.9</v>
      </c>
      <c r="H35" s="19">
        <f t="shared" si="9"/>
        <v>0</v>
      </c>
      <c r="I35" s="19"/>
      <c r="J35" s="19">
        <v>5909.5</v>
      </c>
      <c r="K35" s="19"/>
      <c r="L35" s="19">
        <f t="shared" si="5"/>
        <v>5909.4</v>
      </c>
      <c r="M35" s="43"/>
      <c r="N35" s="43"/>
      <c r="O35" s="44"/>
      <c r="P35" s="19">
        <f t="shared" si="6"/>
        <v>5909.4</v>
      </c>
      <c r="Q35" s="1"/>
      <c r="R35" s="1"/>
      <c r="S35" s="1"/>
      <c r="T35" s="36"/>
      <c r="U35" s="36"/>
      <c r="V35" s="1"/>
      <c r="W35" s="1"/>
    </row>
    <row r="36" spans="1:23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51">
        <v>56653</v>
      </c>
      <c r="F36" s="19">
        <f t="shared" si="2"/>
        <v>10300.5</v>
      </c>
      <c r="G36" s="19">
        <f t="shared" si="8"/>
        <v>10300.5</v>
      </c>
      <c r="H36" s="19">
        <f t="shared" si="9"/>
        <v>0</v>
      </c>
      <c r="I36" s="19"/>
      <c r="J36" s="19">
        <v>5150.3</v>
      </c>
      <c r="K36" s="19"/>
      <c r="L36" s="19">
        <f t="shared" si="5"/>
        <v>5150.2</v>
      </c>
      <c r="M36" s="43"/>
      <c r="N36" s="43"/>
      <c r="O36" s="44"/>
      <c r="P36" s="19">
        <f t="shared" si="6"/>
        <v>5150.2</v>
      </c>
      <c r="Q36" s="1"/>
      <c r="R36" s="1"/>
      <c r="S36" s="1"/>
      <c r="T36" s="36"/>
      <c r="U36" s="36"/>
      <c r="V36" s="1"/>
      <c r="W36" s="1"/>
    </row>
    <row r="37" spans="1:23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51">
        <v>31485</v>
      </c>
      <c r="F37" s="19">
        <f t="shared" si="2"/>
        <v>5724.5</v>
      </c>
      <c r="G37" s="19">
        <f t="shared" si="8"/>
        <v>5724.5</v>
      </c>
      <c r="H37" s="19">
        <f t="shared" si="9"/>
        <v>0</v>
      </c>
      <c r="I37" s="19"/>
      <c r="J37" s="19">
        <v>2862.3</v>
      </c>
      <c r="K37" s="19"/>
      <c r="L37" s="19">
        <f t="shared" si="5"/>
        <v>2862.2</v>
      </c>
      <c r="M37" s="43"/>
      <c r="N37" s="43"/>
      <c r="O37" s="44"/>
      <c r="P37" s="19">
        <f t="shared" si="6"/>
        <v>2862.2</v>
      </c>
      <c r="Q37" s="1"/>
      <c r="R37" s="1"/>
      <c r="S37" s="1"/>
      <c r="T37" s="36"/>
      <c r="U37" s="36"/>
      <c r="V37" s="1"/>
      <c r="W37" s="1"/>
    </row>
    <row r="38" spans="1:23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51">
        <v>73745</v>
      </c>
      <c r="F38" s="19">
        <f t="shared" si="2"/>
        <v>13408.2</v>
      </c>
      <c r="G38" s="19">
        <f t="shared" si="8"/>
        <v>13408.2</v>
      </c>
      <c r="H38" s="19">
        <f t="shared" si="9"/>
        <v>0</v>
      </c>
      <c r="I38" s="19"/>
      <c r="J38" s="19">
        <v>6704.1</v>
      </c>
      <c r="K38" s="19"/>
      <c r="L38" s="19">
        <f t="shared" si="5"/>
        <v>6704.1</v>
      </c>
      <c r="M38" s="44"/>
      <c r="N38" s="43"/>
      <c r="O38" s="44"/>
      <c r="P38" s="19">
        <f t="shared" si="6"/>
        <v>6704.1</v>
      </c>
      <c r="Q38" s="1"/>
      <c r="R38" s="1"/>
      <c r="S38" s="1"/>
      <c r="T38" s="36"/>
      <c r="U38" s="36"/>
      <c r="V38" s="1"/>
      <c r="W38" s="1"/>
    </row>
    <row r="39" spans="1:23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51">
        <v>58006</v>
      </c>
      <c r="F39" s="19">
        <f t="shared" si="2"/>
        <v>10546.5</v>
      </c>
      <c r="G39" s="19">
        <f t="shared" si="8"/>
        <v>10546.5</v>
      </c>
      <c r="H39" s="19">
        <f t="shared" si="9"/>
        <v>0</v>
      </c>
      <c r="I39" s="19"/>
      <c r="J39" s="19">
        <v>5273.3</v>
      </c>
      <c r="K39" s="19"/>
      <c r="L39" s="19">
        <f t="shared" si="5"/>
        <v>5273.2</v>
      </c>
      <c r="M39" s="43"/>
      <c r="N39" s="43"/>
      <c r="O39" s="44"/>
      <c r="P39" s="19">
        <f t="shared" si="6"/>
        <v>5273.2</v>
      </c>
      <c r="Q39" s="1"/>
      <c r="R39" s="1"/>
      <c r="S39" s="1"/>
      <c r="T39" s="36"/>
      <c r="U39" s="36"/>
      <c r="V39" s="1"/>
      <c r="W39" s="1"/>
    </row>
    <row r="40" spans="1:23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51">
        <v>62185</v>
      </c>
      <c r="F40" s="19">
        <f t="shared" si="2"/>
        <v>11306.4</v>
      </c>
      <c r="G40" s="19">
        <f t="shared" si="8"/>
        <v>11306.4</v>
      </c>
      <c r="H40" s="19">
        <f t="shared" si="9"/>
        <v>0</v>
      </c>
      <c r="I40" s="19"/>
      <c r="J40" s="19">
        <v>5653.2</v>
      </c>
      <c r="K40" s="19">
        <v>12100</v>
      </c>
      <c r="L40" s="19">
        <f t="shared" si="5"/>
        <v>-6446.8</v>
      </c>
      <c r="M40" s="43"/>
      <c r="N40" s="43"/>
      <c r="O40" s="44"/>
      <c r="P40" s="19">
        <f t="shared" si="6"/>
        <v>0</v>
      </c>
      <c r="Q40" s="1"/>
      <c r="R40" s="1"/>
      <c r="S40" s="1"/>
      <c r="T40" s="36"/>
      <c r="U40" s="36"/>
      <c r="V40" s="1"/>
      <c r="W40" s="1"/>
    </row>
    <row r="41" spans="1:23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51">
        <v>90369</v>
      </c>
      <c r="F41" s="19">
        <f t="shared" si="2"/>
        <v>16430.7</v>
      </c>
      <c r="G41" s="19">
        <f t="shared" si="8"/>
        <v>16430.7</v>
      </c>
      <c r="H41" s="19">
        <f t="shared" si="9"/>
        <v>0</v>
      </c>
      <c r="I41" s="19"/>
      <c r="J41" s="19">
        <v>8215.4</v>
      </c>
      <c r="K41" s="19"/>
      <c r="L41" s="19">
        <f t="shared" si="5"/>
        <v>8215.2999999999993</v>
      </c>
      <c r="M41" s="43"/>
      <c r="N41" s="43"/>
      <c r="O41" s="44"/>
      <c r="P41" s="19">
        <f t="shared" si="6"/>
        <v>8215.2999999999993</v>
      </c>
      <c r="Q41" s="1"/>
      <c r="R41" s="1"/>
      <c r="S41" s="1"/>
      <c r="T41" s="36"/>
      <c r="U41" s="36"/>
      <c r="V41" s="1"/>
      <c r="W41" s="1"/>
    </row>
    <row r="42" spans="1:23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1">
        <v>48981</v>
      </c>
      <c r="F42" s="19">
        <f t="shared" si="2"/>
        <v>8905.6</v>
      </c>
      <c r="G42" s="19">
        <f t="shared" si="8"/>
        <v>8905.6</v>
      </c>
      <c r="H42" s="19">
        <f t="shared" si="9"/>
        <v>0</v>
      </c>
      <c r="I42" s="19"/>
      <c r="J42" s="19">
        <v>4452.8</v>
      </c>
      <c r="K42" s="19"/>
      <c r="L42" s="19">
        <f t="shared" si="5"/>
        <v>4452.8</v>
      </c>
      <c r="M42" s="44"/>
      <c r="N42" s="43"/>
      <c r="O42" s="44"/>
      <c r="P42" s="19">
        <f t="shared" si="6"/>
        <v>4452.8</v>
      </c>
      <c r="Q42" s="1"/>
      <c r="R42" s="1"/>
      <c r="S42" s="1"/>
      <c r="T42" s="36"/>
      <c r="U42" s="36"/>
      <c r="V42" s="1"/>
      <c r="W42" s="1"/>
    </row>
    <row r="43" spans="1:23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51">
        <v>48297</v>
      </c>
      <c r="F43" s="19">
        <f t="shared" si="2"/>
        <v>8781.2999999999993</v>
      </c>
      <c r="G43" s="19">
        <f t="shared" si="8"/>
        <v>8781.2999999999993</v>
      </c>
      <c r="H43" s="19">
        <f t="shared" si="9"/>
        <v>0</v>
      </c>
      <c r="I43" s="19"/>
      <c r="J43" s="19">
        <v>4390.6000000000004</v>
      </c>
      <c r="K43" s="19"/>
      <c r="L43" s="19">
        <f t="shared" si="5"/>
        <v>4390.7</v>
      </c>
      <c r="M43" s="44"/>
      <c r="N43" s="43"/>
      <c r="O43" s="44"/>
      <c r="P43" s="19">
        <f t="shared" si="6"/>
        <v>4390.7</v>
      </c>
      <c r="Q43" s="1"/>
      <c r="R43" s="1"/>
      <c r="S43" s="1"/>
      <c r="T43" s="36"/>
      <c r="U43" s="36"/>
      <c r="V43" s="1"/>
      <c r="W43" s="1"/>
    </row>
    <row r="44" spans="1:23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51">
        <v>39783</v>
      </c>
      <c r="F44" s="19">
        <f t="shared" si="2"/>
        <v>7233.3</v>
      </c>
      <c r="G44" s="19">
        <f t="shared" si="8"/>
        <v>7233.3</v>
      </c>
      <c r="H44" s="19">
        <f t="shared" si="9"/>
        <v>0</v>
      </c>
      <c r="I44" s="19"/>
      <c r="J44" s="19">
        <v>3616.6</v>
      </c>
      <c r="K44" s="19"/>
      <c r="L44" s="19">
        <f t="shared" si="5"/>
        <v>3616.7</v>
      </c>
      <c r="M44" s="44"/>
      <c r="N44" s="43"/>
      <c r="O44" s="44"/>
      <c r="P44" s="19">
        <f t="shared" si="6"/>
        <v>3616.7</v>
      </c>
      <c r="Q44" s="1"/>
      <c r="R44" s="1"/>
      <c r="S44" s="1"/>
      <c r="T44" s="36"/>
      <c r="U44" s="36"/>
      <c r="V44" s="1"/>
      <c r="W44" s="1"/>
    </row>
    <row r="45" spans="1:23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51">
        <v>40330</v>
      </c>
      <c r="F45" s="19">
        <f t="shared" si="2"/>
        <v>7332.7</v>
      </c>
      <c r="G45" s="19">
        <f t="shared" si="8"/>
        <v>7332.7</v>
      </c>
      <c r="H45" s="19">
        <f t="shared" si="9"/>
        <v>0</v>
      </c>
      <c r="I45" s="19"/>
      <c r="J45" s="19">
        <v>3666.4</v>
      </c>
      <c r="K45" s="19"/>
      <c r="L45" s="19">
        <f t="shared" si="5"/>
        <v>3666.3</v>
      </c>
      <c r="M45" s="44"/>
      <c r="N45" s="43"/>
      <c r="O45" s="44"/>
      <c r="P45" s="19">
        <f t="shared" si="6"/>
        <v>3666.3</v>
      </c>
      <c r="Q45" s="1"/>
      <c r="R45" s="1"/>
      <c r="S45" s="1"/>
      <c r="T45" s="36"/>
      <c r="U45" s="36"/>
      <c r="V45" s="1"/>
      <c r="W45" s="1"/>
    </row>
    <row r="46" spans="1:23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51">
        <v>67637</v>
      </c>
      <c r="F46" s="19">
        <f>ROUND(E46/11*2,1)</f>
        <v>12297.6</v>
      </c>
      <c r="G46" s="19">
        <f t="shared" si="8"/>
        <v>12297.6</v>
      </c>
      <c r="H46" s="19">
        <f t="shared" si="9"/>
        <v>0</v>
      </c>
      <c r="I46" s="19"/>
      <c r="J46" s="19">
        <v>6148.8</v>
      </c>
      <c r="K46" s="19"/>
      <c r="L46" s="19">
        <f t="shared" si="5"/>
        <v>6148.8</v>
      </c>
      <c r="M46" s="43"/>
      <c r="N46" s="43"/>
      <c r="O46" s="44"/>
      <c r="P46" s="19">
        <f t="shared" si="6"/>
        <v>6148.8</v>
      </c>
      <c r="Q46" s="1"/>
      <c r="R46" s="1"/>
      <c r="T46" s="36"/>
      <c r="U46" s="36"/>
      <c r="V46" s="1"/>
      <c r="W46" s="1"/>
    </row>
    <row r="47" spans="1:23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3323103</v>
      </c>
      <c r="F47" s="23">
        <f t="shared" ref="F47" si="10">F8+F19</f>
        <v>604200.20000000007</v>
      </c>
      <c r="G47" s="23">
        <f>G8+G19</f>
        <v>604200.20000000007</v>
      </c>
      <c r="H47" s="23">
        <f>H8+H19</f>
        <v>0</v>
      </c>
      <c r="I47" s="23">
        <f>I8+I19</f>
        <v>7282.6</v>
      </c>
      <c r="J47" s="23">
        <f t="shared" ref="J47:K47" si="11">J8+J19</f>
        <v>298790</v>
      </c>
      <c r="K47" s="23">
        <f t="shared" si="11"/>
        <v>12100</v>
      </c>
      <c r="L47" s="23">
        <f>L8+L19</f>
        <v>286027.59999999998</v>
      </c>
      <c r="M47" s="38">
        <f>COUNTIF(M9:M46,"+")</f>
        <v>0</v>
      </c>
      <c r="N47" s="38">
        <f>COUNTIF(N9:N46,"+")</f>
        <v>0</v>
      </c>
      <c r="O47" s="38">
        <f>COUNTIF(O9:O46,"+")</f>
        <v>0</v>
      </c>
      <c r="P47" s="23">
        <f>P8+P19</f>
        <v>293136.5</v>
      </c>
      <c r="Q47" s="1"/>
      <c r="R47" s="1"/>
      <c r="T47" s="1"/>
      <c r="U47" s="1"/>
      <c r="V47" s="1"/>
      <c r="W47" s="1"/>
    </row>
    <row r="48" spans="1:23" ht="21" customHeight="1"/>
    <row r="49" spans="1:16" ht="17.25" customHeight="1">
      <c r="A49" s="41" t="s">
        <v>50</v>
      </c>
      <c r="B49" s="40"/>
      <c r="C49" s="62" t="s">
        <v>52</v>
      </c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47"/>
      <c r="P49" s="47"/>
    </row>
    <row r="50" spans="1:16" ht="17.25" customHeight="1">
      <c r="B50" s="42" t="s">
        <v>51</v>
      </c>
      <c r="C50" s="62" t="s">
        <v>55</v>
      </c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47"/>
      <c r="P50" s="47"/>
    </row>
    <row r="52" spans="1:16" ht="15" customHeight="1"/>
  </sheetData>
  <mergeCells count="21">
    <mergeCell ref="C49:N49"/>
    <mergeCell ref="C50:N50"/>
    <mergeCell ref="M5:M6"/>
    <mergeCell ref="N5:N6"/>
    <mergeCell ref="A1:P1"/>
    <mergeCell ref="P3:P6"/>
    <mergeCell ref="A3:A6"/>
    <mergeCell ref="E3:E6"/>
    <mergeCell ref="H3:H6"/>
    <mergeCell ref="G3:G6"/>
    <mergeCell ref="D3:D6"/>
    <mergeCell ref="F3:F6"/>
    <mergeCell ref="M3:O3"/>
    <mergeCell ref="M4:N4"/>
    <mergeCell ref="O4:O6"/>
    <mergeCell ref="B3:C5"/>
    <mergeCell ref="I5:I6"/>
    <mergeCell ref="L3:L6"/>
    <mergeCell ref="K5:K6"/>
    <mergeCell ref="J5:J6"/>
    <mergeCell ref="I3:K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70" t="s">
        <v>70</v>
      </c>
      <c r="B1" s="70"/>
      <c r="C1" s="70"/>
      <c r="D1" s="70"/>
      <c r="E1" s="70"/>
      <c r="F1" s="70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71" t="s">
        <v>15</v>
      </c>
      <c r="B3" s="72" t="s">
        <v>41</v>
      </c>
      <c r="C3" s="74" t="s">
        <v>54</v>
      </c>
      <c r="D3" s="74"/>
      <c r="E3" s="74"/>
      <c r="F3" s="73" t="s">
        <v>44</v>
      </c>
    </row>
    <row r="4" spans="1:6" ht="32.1" customHeight="1">
      <c r="A4" s="71"/>
      <c r="B4" s="72"/>
      <c r="C4" s="12" t="s">
        <v>42</v>
      </c>
      <c r="D4" s="12" t="s">
        <v>43</v>
      </c>
      <c r="E4" s="46" t="s">
        <v>60</v>
      </c>
      <c r="F4" s="73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2024-03-15T08:17:27Z</cp:lastPrinted>
  <dcterms:created xsi:type="dcterms:W3CDTF">2010-02-05T14:48:49Z</dcterms:created>
  <dcterms:modified xsi:type="dcterms:W3CDTF">2024-03-19T05:59:21Z</dcterms:modified>
</cp:coreProperties>
</file>