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дотаций'!$A$1:$N$50</definedName>
  </definedNames>
  <calcPr calcId="125725"/>
</workbook>
</file>

<file path=xl/calcChain.xml><?xml version="1.0" encoding="utf-8"?>
<calcChain xmlns="http://schemas.openxmlformats.org/spreadsheetml/2006/main">
  <c r="I47" i="7"/>
  <c r="I19"/>
  <c r="I8"/>
  <c r="G21" l="1"/>
  <c r="G22"/>
  <c r="G33"/>
  <c r="G34"/>
  <c r="G39"/>
  <c r="G45"/>
  <c r="G46"/>
  <c r="G20"/>
  <c r="J20" s="1"/>
  <c r="N20" s="1"/>
  <c r="F46"/>
  <c r="F45"/>
  <c r="F44"/>
  <c r="G44" s="1"/>
  <c r="F43"/>
  <c r="G43" s="1"/>
  <c r="F42"/>
  <c r="G42" s="1"/>
  <c r="F41"/>
  <c r="G41" s="1"/>
  <c r="F40"/>
  <c r="G40" s="1"/>
  <c r="F39"/>
  <c r="F38"/>
  <c r="G38" s="1"/>
  <c r="F37"/>
  <c r="G37" s="1"/>
  <c r="F36"/>
  <c r="G36" s="1"/>
  <c r="F35"/>
  <c r="G35" s="1"/>
  <c r="F34"/>
  <c r="F33"/>
  <c r="F32"/>
  <c r="G32" s="1"/>
  <c r="F31"/>
  <c r="G31" s="1"/>
  <c r="F30"/>
  <c r="G30" s="1"/>
  <c r="F29"/>
  <c r="G29" s="1"/>
  <c r="F28"/>
  <c r="G28" s="1"/>
  <c r="F27"/>
  <c r="G27" s="1"/>
  <c r="F26"/>
  <c r="G26" s="1"/>
  <c r="F25"/>
  <c r="G25" s="1"/>
  <c r="F24"/>
  <c r="G24" s="1"/>
  <c r="F23"/>
  <c r="G23" s="1"/>
  <c r="F22"/>
  <c r="F21"/>
  <c r="F20"/>
  <c r="F10"/>
  <c r="F11"/>
  <c r="F12"/>
  <c r="F13"/>
  <c r="F14"/>
  <c r="F15"/>
  <c r="F16"/>
  <c r="F17"/>
  <c r="F18"/>
  <c r="F9"/>
  <c r="H27" l="1"/>
  <c r="J27"/>
  <c r="N27" s="1"/>
  <c r="H29"/>
  <c r="J29"/>
  <c r="N29" s="1"/>
  <c r="H42"/>
  <c r="J42"/>
  <c r="N42" s="1"/>
  <c r="H28"/>
  <c r="J28"/>
  <c r="N28" s="1"/>
  <c r="H38"/>
  <c r="J38"/>
  <c r="N38" s="1"/>
  <c r="H23"/>
  <c r="J23"/>
  <c r="N23" s="1"/>
  <c r="H41"/>
  <c r="J41"/>
  <c r="N41" s="1"/>
  <c r="H26"/>
  <c r="J26"/>
  <c r="N26" s="1"/>
  <c r="H37"/>
  <c r="J37"/>
  <c r="N37" s="1"/>
  <c r="H36"/>
  <c r="J36"/>
  <c r="N36" s="1"/>
  <c r="H32"/>
  <c r="J32"/>
  <c r="N32" s="1"/>
  <c r="H44"/>
  <c r="J44"/>
  <c r="N44" s="1"/>
  <c r="H30"/>
  <c r="J30"/>
  <c r="N30" s="1"/>
  <c r="H40"/>
  <c r="J40"/>
  <c r="N40" s="1"/>
  <c r="H25"/>
  <c r="J25"/>
  <c r="N25" s="1"/>
  <c r="H24"/>
  <c r="J24"/>
  <c r="N24" s="1"/>
  <c r="H35"/>
  <c r="J35"/>
  <c r="N35" s="1"/>
  <c r="H31"/>
  <c r="J31"/>
  <c r="N31" s="1"/>
  <c r="H43"/>
  <c r="J43"/>
  <c r="N43" s="1"/>
  <c r="H45"/>
  <c r="J45"/>
  <c r="N45" s="1"/>
  <c r="H21"/>
  <c r="J21"/>
  <c r="N21" s="1"/>
  <c r="H39"/>
  <c r="J39"/>
  <c r="N39" s="1"/>
  <c r="H33"/>
  <c r="J33"/>
  <c r="N33" s="1"/>
  <c r="H22"/>
  <c r="J22"/>
  <c r="H34"/>
  <c r="J34"/>
  <c r="N34" s="1"/>
  <c r="H46"/>
  <c r="J46"/>
  <c r="N46" s="1"/>
  <c r="H20"/>
  <c r="E8"/>
  <c r="E1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9"/>
  <c r="G9" s="1"/>
  <c r="J19" l="1"/>
  <c r="N22"/>
  <c r="H18"/>
  <c r="J18"/>
  <c r="N18" s="1"/>
  <c r="H10"/>
  <c r="J10"/>
  <c r="H17"/>
  <c r="J17"/>
  <c r="N17" s="1"/>
  <c r="H9"/>
  <c r="J9"/>
  <c r="N9" s="1"/>
  <c r="H11"/>
  <c r="J11"/>
  <c r="N11" s="1"/>
  <c r="H12"/>
  <c r="J12"/>
  <c r="N12" s="1"/>
  <c r="H15"/>
  <c r="J15"/>
  <c r="N15" s="1"/>
  <c r="H13"/>
  <c r="J13"/>
  <c r="N13" s="1"/>
  <c r="H14"/>
  <c r="J14"/>
  <c r="N14" s="1"/>
  <c r="H16"/>
  <c r="J16"/>
  <c r="N16" s="1"/>
  <c r="E47"/>
  <c r="F19"/>
  <c r="F8"/>
  <c r="K47"/>
  <c r="L47"/>
  <c r="M47"/>
  <c r="J8" l="1"/>
  <c r="J47" s="1"/>
  <c r="N10"/>
  <c r="F47"/>
  <c r="G19" l="1"/>
  <c r="G8"/>
  <c r="N19" l="1"/>
  <c r="G47"/>
  <c r="D47" s="1"/>
  <c r="N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N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<sst xmlns="http://schemas.openxmlformats.org/spreadsheetml/2006/main" count="116" uniqueCount="75">
  <si>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</si>
  <si>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</si>
  <si>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</si>
  <si>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</si>
  <si>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</si>
  <si>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</si>
  <si>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</si>
  <si>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</si>
  <si>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</si>
  <si>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</si>
  <si>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</si>
  <si>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</si>
  <si>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</si>
  <si>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</si>
  <si>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</si>
  <si>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</si>
  <si>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</si>
  <si>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</si>
  <si>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</si>
  <si>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</si>
  <si>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</si>
  <si>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</si>
  <si>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</si>
  <si>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</si>
  <si>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</si>
  <si>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</si>
  <si>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</si>
  <si>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</si>
  <si>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</si>
  <si>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</si>
  <si>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</si>
  <si>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</si>
  <si>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</si>
  <si>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</si>
  <si>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</si>
  <si>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</si>
  <si>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</si>
  <si>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</si>
  <si>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</si>
  <si>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</si>
  <si>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</si>
  <si>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</si>
  <si>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</si>
  <si>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</si>
  <si>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</si>
  <si>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</si>
  <si>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</si>
  <si>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</si>
  <si>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</si>
  <si>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</si>
  <si>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</si>
  <si>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</si>
  <si>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</si>
  <si>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</si>
  <si>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</si>
  <si>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</si>
  <si>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</si>
  <si>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</si>
  <si>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</si>
  <si>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</si>
  <si>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</si>
  <si>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Распределение дотаций за январь с учетом выполнения условий предоставления дотаций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</si>
  <si>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</si>
  <si>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</si>
  <si>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</si>
  <si>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</si>
  <si>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январь 2024 года</t>
  </si>
  <si>
    <t>Факторный анализ влияния отдельных показателей 
на итоговое распределение за январь 2024 года</t>
  </si>
  <si>
    <t>непривлечение кредитов кредитных организаций в январе 2024 года</t>
  </si>
  <si>
    <t>МО у которых доля дотаций на выравнивание бюджетной обеспеченности в доходах бюджета (без учета субвенций) за 2023 год &gt; 15 %</t>
  </si>
  <si>
    <t>МО, муниципальный долг которых на 01.02.2024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</si>
  <si>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январе 2024 года (не применяется если объем долга на 01.02.2024 не превышает его объем по состоянию на начало 2024 года)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</si>
  <si>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</si>
  <si>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</si>
  <si>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Распределение дотаций за январь за вычетом ранее предоставлен-ных дотаций, тыс. рублей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</si>
</sst>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U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N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6.140625" style="1" customWidth="1"/>
    <col min="10" max="10" width="14.28515625" style="1" customWidth="1"/>
    <col min="11" max="11" width="18.42578125" style="1" customWidth="1"/>
    <col min="12" max="12" width="18.85546875" style="1" customWidth="1"/>
    <col min="13" max="13" width="21.140625" style="1" customWidth="1"/>
    <col min="14" max="14" width="13.140625" style="1" customWidth="1"/>
    <col min="15" max="15" width="36.28515625" style="1" bestFit="1" customWidth="1"/>
    <col min="16" max="16" width="13.7109375" style="1" bestFit="1" customWidth="1"/>
    <col min="17" max="17" width="12.5703125" style="1" bestFit="1" customWidth="1"/>
    <col min="18" max="18" width="10.5703125" style="1" bestFit="1" customWidth="1"/>
    <col min="19" max="16384" width="9.140625" style="1"/>
  </cols>
  <sheetData>
    <row r="1" spans="1:21" ht="21.75" customHeight="1">
      <c r="A1" s="55" t="s">
        <v>53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21" ht="15.75">
      <c r="A2" s="35" t="s">
        <v>66</v>
      </c>
    </row>
    <row r="3" spans="1:21" ht="25.5" customHeight="1">
      <c r="A3" s="56" t="s">
        <v>15</v>
      </c>
      <c r="B3" s="62" t="s">
        <v>54</v>
      </c>
      <c r="C3" s="62"/>
      <c r="D3" s="61" t="s">
        <v>47</v>
      </c>
      <c r="E3" s="57" t="s">
        <v>62</v>
      </c>
      <c r="F3" s="56" t="s">
        <v>63</v>
      </c>
      <c r="G3" s="56" t="s">
        <v>64</v>
      </c>
      <c r="H3" s="58" t="s">
        <v>65</v>
      </c>
      <c r="I3" s="56" t="s">
        <v>72</v>
      </c>
      <c r="J3" s="56" t="s">
        <v>74</v>
      </c>
      <c r="K3" s="54" t="s">
        <v>57</v>
      </c>
      <c r="L3" s="54"/>
      <c r="M3" s="54"/>
      <c r="N3" s="56" t="s">
        <v>61</v>
      </c>
    </row>
    <row r="4" spans="1:21" ht="42.75" customHeight="1">
      <c r="A4" s="56"/>
      <c r="B4" s="62"/>
      <c r="C4" s="62"/>
      <c r="D4" s="61"/>
      <c r="E4" s="57"/>
      <c r="F4" s="56"/>
      <c r="G4" s="56"/>
      <c r="H4" s="59"/>
      <c r="I4" s="56"/>
      <c r="J4" s="56"/>
      <c r="K4" s="54" t="s">
        <v>68</v>
      </c>
      <c r="L4" s="54"/>
      <c r="M4" s="54" t="s">
        <v>71</v>
      </c>
      <c r="N4" s="56"/>
    </row>
    <row r="5" spans="1:21" ht="87" customHeight="1">
      <c r="A5" s="56"/>
      <c r="B5" s="62"/>
      <c r="C5" s="62"/>
      <c r="D5" s="61"/>
      <c r="E5" s="57"/>
      <c r="F5" s="56"/>
      <c r="G5" s="56"/>
      <c r="H5" s="59"/>
      <c r="I5" s="56" t="s">
        <v>73</v>
      </c>
      <c r="J5" s="56"/>
      <c r="K5" s="54" t="s">
        <v>69</v>
      </c>
      <c r="L5" s="54" t="s">
        <v>70</v>
      </c>
      <c r="M5" s="54"/>
      <c r="N5" s="56"/>
    </row>
    <row r="6" spans="1:21" ht="32.25" customHeight="1">
      <c r="A6" s="56"/>
      <c r="B6" s="45" t="s">
        <v>48</v>
      </c>
      <c r="C6" s="45" t="s">
        <v>16</v>
      </c>
      <c r="D6" s="61"/>
      <c r="E6" s="57"/>
      <c r="F6" s="56"/>
      <c r="G6" s="56"/>
      <c r="H6" s="60"/>
      <c r="I6" s="56"/>
      <c r="J6" s="56"/>
      <c r="K6" s="54"/>
      <c r="L6" s="54"/>
      <c r="M6" s="54"/>
      <c r="N6" s="56"/>
    </row>
    <row r="7" spans="1:2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56</v>
      </c>
      <c r="G7" s="13" t="s">
        <v>58</v>
      </c>
      <c r="H7" s="13" t="s">
        <v>59</v>
      </c>
      <c r="I7" s="13"/>
      <c r="J7" s="13"/>
      <c r="K7" s="13">
        <v>9</v>
      </c>
      <c r="L7" s="13">
        <v>10</v>
      </c>
      <c r="M7" s="13">
        <v>11</v>
      </c>
      <c r="N7" s="13">
        <v>12</v>
      </c>
      <c r="O7" s="1"/>
      <c r="P7" s="1"/>
      <c r="Q7" s="1"/>
      <c r="R7" s="1"/>
      <c r="S7" s="1"/>
      <c r="T7" s="1"/>
      <c r="U7" s="1"/>
    </row>
    <row r="8" spans="1:21" s="3" customFormat="1" ht="32.85" customHeight="1">
      <c r="A8" s="20" t="s">
        <v>49</v>
      </c>
      <c r="B8" s="9"/>
      <c r="C8" s="9"/>
      <c r="D8" s="10"/>
      <c r="E8" s="48">
        <f t="shared" ref="E8:J8" si="0">SUM(E9:E18)</f>
        <v>1904742</v>
      </c>
      <c r="F8" s="18">
        <f t="shared" si="0"/>
        <v>173158.3</v>
      </c>
      <c r="G8" s="18">
        <f t="shared" si="0"/>
        <v>173158.3</v>
      </c>
      <c r="H8" s="18">
        <f t="shared" si="0"/>
        <v>0</v>
      </c>
      <c r="I8" s="18">
        <f t="shared" si="0"/>
        <v>0</v>
      </c>
      <c r="J8" s="18">
        <f t="shared" si="0"/>
        <v>173158.3</v>
      </c>
      <c r="K8" s="18"/>
      <c r="L8" s="18"/>
      <c r="M8" s="18"/>
      <c r="N8" s="18">
        <f>SUM(N9:N18)</f>
        <v>173158.3</v>
      </c>
      <c r="O8" s="1"/>
      <c r="P8" s="1"/>
      <c r="Q8" s="1"/>
      <c r="R8" s="1"/>
      <c r="S8" s="1"/>
      <c r="T8" s="1"/>
      <c r="U8" s="1"/>
    </row>
    <row r="9" spans="1:21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511476</v>
      </c>
      <c r="F9" s="19">
        <f>ROUND(E9/11,1)</f>
        <v>46497.8</v>
      </c>
      <c r="G9" s="19">
        <f>ROUND(D9*F9,1)</f>
        <v>46497.8</v>
      </c>
      <c r="H9" s="19">
        <f>G9-F9</f>
        <v>0</v>
      </c>
      <c r="I9" s="19"/>
      <c r="J9" s="19">
        <f>ROUND(G9-I9,1)</f>
        <v>46497.8</v>
      </c>
      <c r="K9" s="43"/>
      <c r="L9" s="43"/>
      <c r="M9" s="44"/>
      <c r="N9" s="19">
        <f>IF(OR(K9="+",L9="+",M9="+"),0,IF(J9&lt;0,0,J9))</f>
        <v>46497.8</v>
      </c>
      <c r="O9" s="1"/>
      <c r="P9" s="1"/>
      <c r="Q9" s="1"/>
      <c r="R9" s="36"/>
      <c r="S9" s="36"/>
      <c r="T9" s="1"/>
      <c r="U9" s="1"/>
    </row>
    <row r="10" spans="1:21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1">(B10*C10)/C10</f>
        <v>1</v>
      </c>
      <c r="E10" s="51">
        <v>615720</v>
      </c>
      <c r="F10" s="19">
        <f t="shared" ref="F10:F45" si="2">ROUND(E10/11,1)</f>
        <v>55974.5</v>
      </c>
      <c r="G10" s="19">
        <f t="shared" ref="G10:G18" si="3">ROUND(D10*F10,1)</f>
        <v>55974.5</v>
      </c>
      <c r="H10" s="19">
        <f t="shared" ref="H10:H18" si="4">G10-F10</f>
        <v>0</v>
      </c>
      <c r="I10" s="19"/>
      <c r="J10" s="19">
        <f t="shared" ref="J10:J46" si="5">ROUND(G10-I10,1)</f>
        <v>55974.5</v>
      </c>
      <c r="K10" s="43"/>
      <c r="L10" s="43"/>
      <c r="M10" s="44"/>
      <c r="N10" s="19">
        <f t="shared" ref="N10:N46" si="6">IF(OR(K10="+",L10="+",M10="+"),0,IF(J10&lt;0,0,J10))</f>
        <v>55974.5</v>
      </c>
      <c r="O10" s="1"/>
      <c r="P10" s="1"/>
      <c r="Q10" s="1"/>
      <c r="R10" s="36"/>
      <c r="S10" s="36"/>
      <c r="T10" s="1"/>
      <c r="U10" s="1"/>
    </row>
    <row r="11" spans="1:21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1"/>
        <v>1</v>
      </c>
      <c r="E11" s="51">
        <v>201240</v>
      </c>
      <c r="F11" s="19">
        <f t="shared" si="2"/>
        <v>18294.5</v>
      </c>
      <c r="G11" s="19">
        <f t="shared" si="3"/>
        <v>18294.5</v>
      </c>
      <c r="H11" s="19">
        <f t="shared" si="4"/>
        <v>0</v>
      </c>
      <c r="I11" s="19"/>
      <c r="J11" s="19">
        <f t="shared" si="5"/>
        <v>18294.5</v>
      </c>
      <c r="K11" s="43"/>
      <c r="L11" s="43"/>
      <c r="M11" s="44"/>
      <c r="N11" s="19">
        <f t="shared" si="6"/>
        <v>18294.5</v>
      </c>
      <c r="O11" s="1"/>
      <c r="P11" s="1"/>
      <c r="Q11" s="1"/>
      <c r="R11" s="36"/>
      <c r="S11" s="36"/>
      <c r="T11" s="1"/>
      <c r="U11" s="1"/>
    </row>
    <row r="12" spans="1:21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1"/>
        <v>1</v>
      </c>
      <c r="E12" s="51">
        <v>114191</v>
      </c>
      <c r="F12" s="19">
        <f t="shared" si="2"/>
        <v>10381</v>
      </c>
      <c r="G12" s="19">
        <f t="shared" si="3"/>
        <v>10381</v>
      </c>
      <c r="H12" s="19">
        <f t="shared" si="4"/>
        <v>0</v>
      </c>
      <c r="I12" s="19"/>
      <c r="J12" s="19">
        <f t="shared" si="5"/>
        <v>10381</v>
      </c>
      <c r="K12" s="43"/>
      <c r="L12" s="43"/>
      <c r="M12" s="44"/>
      <c r="N12" s="19">
        <f t="shared" si="6"/>
        <v>10381</v>
      </c>
      <c r="O12" s="1"/>
      <c r="P12" s="1"/>
      <c r="Q12" s="1"/>
      <c r="R12" s="36"/>
      <c r="S12" s="36"/>
      <c r="T12" s="1"/>
      <c r="U12" s="1"/>
    </row>
    <row r="13" spans="1:21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1"/>
        <v>1</v>
      </c>
      <c r="E13" s="51">
        <v>94110</v>
      </c>
      <c r="F13" s="19">
        <f t="shared" si="2"/>
        <v>8555.5</v>
      </c>
      <c r="G13" s="19">
        <f t="shared" si="3"/>
        <v>8555.5</v>
      </c>
      <c r="H13" s="19">
        <f t="shared" si="4"/>
        <v>0</v>
      </c>
      <c r="I13" s="19"/>
      <c r="J13" s="19">
        <f t="shared" si="5"/>
        <v>8555.5</v>
      </c>
      <c r="K13" s="43"/>
      <c r="L13" s="43"/>
      <c r="M13" s="44"/>
      <c r="N13" s="19">
        <f t="shared" si="6"/>
        <v>8555.5</v>
      </c>
      <c r="O13" s="1"/>
      <c r="P13" s="1"/>
      <c r="Q13" s="1"/>
      <c r="R13" s="36"/>
      <c r="S13" s="36"/>
      <c r="T13" s="1"/>
      <c r="U13" s="1"/>
    </row>
    <row r="14" spans="1:21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1"/>
        <v>1</v>
      </c>
      <c r="E14" s="51">
        <v>55019</v>
      </c>
      <c r="F14" s="19">
        <f t="shared" si="2"/>
        <v>5001.7</v>
      </c>
      <c r="G14" s="19">
        <f t="shared" si="3"/>
        <v>5001.7</v>
      </c>
      <c r="H14" s="19">
        <f t="shared" si="4"/>
        <v>0</v>
      </c>
      <c r="I14" s="19"/>
      <c r="J14" s="19">
        <f t="shared" si="5"/>
        <v>5001.7</v>
      </c>
      <c r="K14" s="43"/>
      <c r="L14" s="43"/>
      <c r="M14" s="44"/>
      <c r="N14" s="19">
        <f t="shared" si="6"/>
        <v>5001.7</v>
      </c>
      <c r="O14" s="1"/>
      <c r="P14" s="1"/>
      <c r="Q14" s="1"/>
      <c r="R14" s="36"/>
      <c r="S14" s="36"/>
      <c r="T14" s="1"/>
    </row>
    <row r="15" spans="1:21" s="2" customFormat="1" ht="16.5" customHeight="1">
      <c r="A15" s="5" t="s">
        <v>11</v>
      </c>
      <c r="B15" s="4">
        <v>1</v>
      </c>
      <c r="C15" s="4">
        <v>10</v>
      </c>
      <c r="D15" s="24">
        <f t="shared" si="1"/>
        <v>1</v>
      </c>
      <c r="E15" s="51">
        <v>87163</v>
      </c>
      <c r="F15" s="19">
        <f t="shared" si="2"/>
        <v>7923.9</v>
      </c>
      <c r="G15" s="19">
        <f t="shared" si="3"/>
        <v>7923.9</v>
      </c>
      <c r="H15" s="19">
        <f t="shared" si="4"/>
        <v>0</v>
      </c>
      <c r="I15" s="19"/>
      <c r="J15" s="19">
        <f t="shared" si="5"/>
        <v>7923.9</v>
      </c>
      <c r="K15" s="43"/>
      <c r="L15" s="43"/>
      <c r="M15" s="44"/>
      <c r="N15" s="19">
        <f t="shared" si="6"/>
        <v>7923.9</v>
      </c>
      <c r="O15" s="1"/>
      <c r="P15" s="1"/>
      <c r="Q15" s="1"/>
      <c r="R15" s="36"/>
      <c r="S15" s="36"/>
      <c r="T15" s="1"/>
    </row>
    <row r="16" spans="1:21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1"/>
        <v>1</v>
      </c>
      <c r="E16" s="51">
        <v>78806</v>
      </c>
      <c r="F16" s="19">
        <f t="shared" si="2"/>
        <v>7164.2</v>
      </c>
      <c r="G16" s="19">
        <f t="shared" si="3"/>
        <v>7164.2</v>
      </c>
      <c r="H16" s="19">
        <f t="shared" si="4"/>
        <v>0</v>
      </c>
      <c r="I16" s="19"/>
      <c r="J16" s="19">
        <f t="shared" si="5"/>
        <v>7164.2</v>
      </c>
      <c r="K16" s="43"/>
      <c r="L16" s="43"/>
      <c r="M16" s="44"/>
      <c r="N16" s="19">
        <f t="shared" si="6"/>
        <v>7164.2</v>
      </c>
      <c r="O16" s="1"/>
      <c r="P16" s="1"/>
      <c r="Q16" s="1"/>
      <c r="R16" s="36"/>
      <c r="S16" s="36"/>
      <c r="T16" s="1"/>
    </row>
    <row r="17" spans="1:21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1"/>
        <v>1</v>
      </c>
      <c r="E17" s="51">
        <v>88861</v>
      </c>
      <c r="F17" s="19">
        <f t="shared" si="2"/>
        <v>8078.3</v>
      </c>
      <c r="G17" s="19">
        <f t="shared" si="3"/>
        <v>8078.3</v>
      </c>
      <c r="H17" s="19">
        <f t="shared" si="4"/>
        <v>0</v>
      </c>
      <c r="I17" s="19"/>
      <c r="J17" s="19">
        <f t="shared" si="5"/>
        <v>8078.3</v>
      </c>
      <c r="K17" s="43"/>
      <c r="L17" s="43"/>
      <c r="M17" s="44"/>
      <c r="N17" s="19">
        <f t="shared" si="6"/>
        <v>8078.3</v>
      </c>
      <c r="O17" s="1"/>
      <c r="P17" s="1"/>
      <c r="Q17" s="1"/>
      <c r="R17" s="36"/>
      <c r="S17" s="36"/>
      <c r="T17" s="1"/>
    </row>
    <row r="18" spans="1:21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1"/>
        <v>1</v>
      </c>
      <c r="E18" s="51">
        <v>58156</v>
      </c>
      <c r="F18" s="19">
        <f t="shared" si="2"/>
        <v>5286.9</v>
      </c>
      <c r="G18" s="19">
        <f t="shared" si="3"/>
        <v>5286.9</v>
      </c>
      <c r="H18" s="19">
        <f t="shared" si="4"/>
        <v>0</v>
      </c>
      <c r="I18" s="19"/>
      <c r="J18" s="19">
        <f t="shared" si="5"/>
        <v>5286.9</v>
      </c>
      <c r="K18" s="43"/>
      <c r="L18" s="43"/>
      <c r="M18" s="44"/>
      <c r="N18" s="19">
        <f t="shared" si="6"/>
        <v>5286.9</v>
      </c>
      <c r="O18" s="1"/>
      <c r="P18" s="1"/>
      <c r="Q18" s="1"/>
      <c r="R18" s="36"/>
      <c r="S18" s="36"/>
      <c r="T18" s="1"/>
    </row>
    <row r="19" spans="1:21" s="2" customFormat="1" ht="17.100000000000001" customHeight="1">
      <c r="A19" s="7" t="s">
        <v>17</v>
      </c>
      <c r="B19" s="9"/>
      <c r="C19" s="9"/>
      <c r="D19" s="10"/>
      <c r="E19" s="48">
        <f t="shared" ref="E19:J19" si="7">SUM(E20:E46)</f>
        <v>1418361</v>
      </c>
      <c r="F19" s="18">
        <f t="shared" si="7"/>
        <v>128942.00000000003</v>
      </c>
      <c r="G19" s="18">
        <f t="shared" si="7"/>
        <v>128942.00000000003</v>
      </c>
      <c r="H19" s="18">
        <f t="shared" si="7"/>
        <v>0</v>
      </c>
      <c r="I19" s="18">
        <f t="shared" si="7"/>
        <v>7282.6</v>
      </c>
      <c r="J19" s="18">
        <f t="shared" si="7"/>
        <v>121659.40000000002</v>
      </c>
      <c r="K19" s="18"/>
      <c r="L19" s="18"/>
      <c r="M19" s="18"/>
      <c r="N19" s="18">
        <f>SUM(N20:N46)</f>
        <v>125631.70000000003</v>
      </c>
      <c r="O19" s="1"/>
      <c r="P19" s="1"/>
      <c r="Q19" s="1"/>
      <c r="R19" s="36"/>
      <c r="S19" s="36"/>
      <c r="T19" s="1"/>
      <c r="U19" s="1"/>
    </row>
    <row r="20" spans="1:21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51">
        <v>33106</v>
      </c>
      <c r="F20" s="19">
        <f t="shared" si="2"/>
        <v>3009.6</v>
      </c>
      <c r="G20" s="19">
        <f>ROUND(D20*F20,1)</f>
        <v>3009.6</v>
      </c>
      <c r="H20" s="19">
        <f>G20-F20</f>
        <v>0</v>
      </c>
      <c r="I20" s="19"/>
      <c r="J20" s="19">
        <f t="shared" si="5"/>
        <v>3009.6</v>
      </c>
      <c r="K20" s="44"/>
      <c r="L20" s="43"/>
      <c r="M20" s="44"/>
      <c r="N20" s="19">
        <f t="shared" si="6"/>
        <v>3009.6</v>
      </c>
      <c r="O20" s="1"/>
      <c r="P20" s="1"/>
      <c r="Q20" s="1"/>
      <c r="R20" s="36"/>
      <c r="S20" s="36"/>
      <c r="T20" s="1"/>
      <c r="U20" s="1"/>
    </row>
    <row r="21" spans="1:21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51">
        <v>61751</v>
      </c>
      <c r="F21" s="19">
        <f t="shared" si="2"/>
        <v>5613.7</v>
      </c>
      <c r="G21" s="19">
        <f t="shared" ref="G21:G46" si="8">ROUND(D21*F21,1)</f>
        <v>5613.7</v>
      </c>
      <c r="H21" s="19">
        <f t="shared" ref="H21:H46" si="9">G21-F21</f>
        <v>0</v>
      </c>
      <c r="I21" s="19"/>
      <c r="J21" s="19">
        <f t="shared" si="5"/>
        <v>5613.7</v>
      </c>
      <c r="K21" s="43"/>
      <c r="L21" s="43"/>
      <c r="M21" s="44"/>
      <c r="N21" s="19">
        <f t="shared" si="6"/>
        <v>5613.7</v>
      </c>
      <c r="O21" s="1"/>
      <c r="P21" s="1"/>
      <c r="Q21" s="1"/>
      <c r="R21" s="36"/>
      <c r="S21" s="36"/>
      <c r="T21" s="1"/>
      <c r="U21" s="1"/>
    </row>
    <row r="22" spans="1:21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51">
        <v>40986</v>
      </c>
      <c r="F22" s="19">
        <f t="shared" si="2"/>
        <v>3726</v>
      </c>
      <c r="G22" s="19">
        <f t="shared" si="8"/>
        <v>3726</v>
      </c>
      <c r="H22" s="19">
        <f t="shared" si="9"/>
        <v>0</v>
      </c>
      <c r="I22" s="19"/>
      <c r="J22" s="19">
        <f t="shared" si="5"/>
        <v>3726</v>
      </c>
      <c r="K22" s="43"/>
      <c r="L22" s="43"/>
      <c r="M22" s="44"/>
      <c r="N22" s="19">
        <f t="shared" si="6"/>
        <v>3726</v>
      </c>
      <c r="O22" s="1"/>
      <c r="P22" s="1"/>
      <c r="Q22" s="1"/>
      <c r="R22" s="36"/>
      <c r="S22" s="36"/>
      <c r="T22" s="1"/>
      <c r="U22" s="1"/>
    </row>
    <row r="23" spans="1:21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51">
        <v>45530</v>
      </c>
      <c r="F23" s="19">
        <f t="shared" si="2"/>
        <v>4139.1000000000004</v>
      </c>
      <c r="G23" s="19">
        <f t="shared" si="8"/>
        <v>4139.1000000000004</v>
      </c>
      <c r="H23" s="19">
        <f t="shared" si="9"/>
        <v>0</v>
      </c>
      <c r="I23" s="19"/>
      <c r="J23" s="19">
        <f t="shared" si="5"/>
        <v>4139.1000000000004</v>
      </c>
      <c r="K23" s="43"/>
      <c r="L23" s="43"/>
      <c r="M23" s="44"/>
      <c r="N23" s="19">
        <f t="shared" si="6"/>
        <v>4139.1000000000004</v>
      </c>
      <c r="O23" s="1"/>
      <c r="P23" s="1"/>
      <c r="Q23" s="1"/>
      <c r="R23" s="36"/>
      <c r="S23" s="36"/>
      <c r="T23" s="1"/>
      <c r="U23" s="1"/>
    </row>
    <row r="24" spans="1:21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51">
        <v>44779</v>
      </c>
      <c r="F24" s="19">
        <f t="shared" si="2"/>
        <v>4070.8</v>
      </c>
      <c r="G24" s="19">
        <f t="shared" si="8"/>
        <v>4070.8</v>
      </c>
      <c r="H24" s="19">
        <f t="shared" si="9"/>
        <v>0</v>
      </c>
      <c r="I24" s="19"/>
      <c r="J24" s="19">
        <f t="shared" si="5"/>
        <v>4070.8</v>
      </c>
      <c r="K24" s="43"/>
      <c r="L24" s="43"/>
      <c r="M24" s="44"/>
      <c r="N24" s="19">
        <f t="shared" si="6"/>
        <v>4070.8</v>
      </c>
      <c r="O24" s="1"/>
      <c r="P24" s="1"/>
      <c r="Q24" s="1"/>
      <c r="R24" s="36"/>
      <c r="S24" s="36"/>
      <c r="T24" s="1"/>
      <c r="U24" s="1"/>
    </row>
    <row r="25" spans="1:21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51">
        <v>59546</v>
      </c>
      <c r="F25" s="19">
        <f t="shared" si="2"/>
        <v>5413.3</v>
      </c>
      <c r="G25" s="19">
        <f t="shared" si="8"/>
        <v>5413.3</v>
      </c>
      <c r="H25" s="19">
        <f t="shared" si="9"/>
        <v>0</v>
      </c>
      <c r="I25" s="19"/>
      <c r="J25" s="19">
        <f t="shared" si="5"/>
        <v>5413.3</v>
      </c>
      <c r="K25" s="44"/>
      <c r="L25" s="43"/>
      <c r="M25" s="44"/>
      <c r="N25" s="19">
        <f t="shared" si="6"/>
        <v>5413.3</v>
      </c>
      <c r="O25" s="1"/>
      <c r="P25" s="1"/>
      <c r="Q25" s="1"/>
      <c r="R25" s="36"/>
      <c r="S25" s="36"/>
      <c r="T25" s="1"/>
      <c r="U25" s="1"/>
    </row>
    <row r="26" spans="1:21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51">
        <v>93484</v>
      </c>
      <c r="F26" s="19">
        <f t="shared" si="2"/>
        <v>8498.5</v>
      </c>
      <c r="G26" s="19">
        <f t="shared" si="8"/>
        <v>8498.5</v>
      </c>
      <c r="H26" s="19">
        <f t="shared" si="9"/>
        <v>0</v>
      </c>
      <c r="I26" s="19"/>
      <c r="J26" s="19">
        <f t="shared" si="5"/>
        <v>8498.5</v>
      </c>
      <c r="K26" s="43"/>
      <c r="L26" s="43"/>
      <c r="M26" s="44"/>
      <c r="N26" s="19">
        <f t="shared" si="6"/>
        <v>8498.5</v>
      </c>
      <c r="O26" s="1"/>
      <c r="P26" s="1"/>
      <c r="Q26" s="1"/>
      <c r="R26" s="36"/>
      <c r="S26" s="36"/>
      <c r="T26" s="1"/>
      <c r="U26" s="1"/>
    </row>
    <row r="27" spans="1:21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51">
        <v>24800</v>
      </c>
      <c r="F27" s="19">
        <f t="shared" si="2"/>
        <v>2254.5</v>
      </c>
      <c r="G27" s="19">
        <f t="shared" si="8"/>
        <v>2254.5</v>
      </c>
      <c r="H27" s="19">
        <f t="shared" si="9"/>
        <v>0</v>
      </c>
      <c r="I27" s="19"/>
      <c r="J27" s="19">
        <f t="shared" si="5"/>
        <v>2254.5</v>
      </c>
      <c r="K27" s="43"/>
      <c r="L27" s="43"/>
      <c r="M27" s="44"/>
      <c r="N27" s="19">
        <f t="shared" si="6"/>
        <v>2254.5</v>
      </c>
      <c r="O27" s="1"/>
      <c r="P27" s="1"/>
      <c r="Q27" s="1"/>
      <c r="R27" s="36"/>
      <c r="S27" s="36"/>
      <c r="T27" s="1"/>
      <c r="U27" s="1"/>
    </row>
    <row r="28" spans="1:21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51">
        <v>46312</v>
      </c>
      <c r="F28" s="19">
        <f t="shared" si="2"/>
        <v>4210.2</v>
      </c>
      <c r="G28" s="19">
        <f t="shared" si="8"/>
        <v>4210.2</v>
      </c>
      <c r="H28" s="19">
        <f t="shared" si="9"/>
        <v>0</v>
      </c>
      <c r="I28" s="19"/>
      <c r="J28" s="19">
        <f t="shared" si="5"/>
        <v>4210.2</v>
      </c>
      <c r="K28" s="43"/>
      <c r="L28" s="43"/>
      <c r="M28" s="44"/>
      <c r="N28" s="19">
        <f t="shared" si="6"/>
        <v>4210.2</v>
      </c>
      <c r="O28" s="1"/>
      <c r="P28" s="1"/>
      <c r="Q28" s="1"/>
      <c r="R28" s="36"/>
      <c r="S28" s="36"/>
      <c r="T28" s="1"/>
      <c r="U28" s="1"/>
    </row>
    <row r="29" spans="1:21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51">
        <v>31914</v>
      </c>
      <c r="F29" s="19">
        <f t="shared" si="2"/>
        <v>2901.3</v>
      </c>
      <c r="G29" s="19">
        <f t="shared" si="8"/>
        <v>2901.3</v>
      </c>
      <c r="H29" s="19">
        <f t="shared" si="9"/>
        <v>0</v>
      </c>
      <c r="I29" s="19"/>
      <c r="J29" s="19">
        <f t="shared" si="5"/>
        <v>2901.3</v>
      </c>
      <c r="K29" s="44"/>
      <c r="L29" s="43"/>
      <c r="M29" s="44"/>
      <c r="N29" s="19">
        <f t="shared" si="6"/>
        <v>2901.3</v>
      </c>
      <c r="O29" s="1"/>
      <c r="P29" s="1"/>
      <c r="Q29" s="1"/>
      <c r="R29" s="36"/>
      <c r="S29" s="36"/>
      <c r="T29" s="1"/>
      <c r="U29" s="1"/>
    </row>
    <row r="30" spans="1:21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51">
        <v>35651</v>
      </c>
      <c r="F30" s="19">
        <f t="shared" si="2"/>
        <v>3241</v>
      </c>
      <c r="G30" s="19">
        <f t="shared" si="8"/>
        <v>3241</v>
      </c>
      <c r="H30" s="19">
        <f t="shared" si="9"/>
        <v>0</v>
      </c>
      <c r="I30" s="19"/>
      <c r="J30" s="19">
        <f t="shared" si="5"/>
        <v>3241</v>
      </c>
      <c r="K30" s="43"/>
      <c r="L30" s="43"/>
      <c r="M30" s="44"/>
      <c r="N30" s="19">
        <f t="shared" si="6"/>
        <v>3241</v>
      </c>
      <c r="O30" s="1"/>
      <c r="P30" s="1"/>
      <c r="Q30" s="1"/>
      <c r="R30" s="36"/>
      <c r="S30" s="36"/>
      <c r="T30" s="1"/>
      <c r="U30" s="1"/>
    </row>
    <row r="31" spans="1:21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51">
        <v>79940</v>
      </c>
      <c r="F31" s="19">
        <f t="shared" si="2"/>
        <v>7267.3</v>
      </c>
      <c r="G31" s="19">
        <f t="shared" si="8"/>
        <v>7267.3</v>
      </c>
      <c r="H31" s="19">
        <f t="shared" si="9"/>
        <v>0</v>
      </c>
      <c r="I31" s="19"/>
      <c r="J31" s="19">
        <f t="shared" si="5"/>
        <v>7267.3</v>
      </c>
      <c r="K31" s="44"/>
      <c r="L31" s="43"/>
      <c r="M31" s="44"/>
      <c r="N31" s="19">
        <f t="shared" si="6"/>
        <v>7267.3</v>
      </c>
      <c r="O31" s="1"/>
      <c r="P31" s="1"/>
      <c r="Q31" s="1"/>
      <c r="R31" s="36"/>
      <c r="S31" s="36"/>
      <c r="T31" s="1"/>
      <c r="U31" s="1"/>
    </row>
    <row r="32" spans="1:21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51">
        <v>36413</v>
      </c>
      <c r="F32" s="19">
        <f t="shared" si="2"/>
        <v>3310.3</v>
      </c>
      <c r="G32" s="19">
        <f t="shared" si="8"/>
        <v>3310.3</v>
      </c>
      <c r="H32" s="19">
        <f t="shared" si="9"/>
        <v>0</v>
      </c>
      <c r="I32" s="19">
        <v>7282.6</v>
      </c>
      <c r="J32" s="19">
        <f t="shared" si="5"/>
        <v>-3972.3</v>
      </c>
      <c r="K32" s="44"/>
      <c r="L32" s="43"/>
      <c r="M32" s="44"/>
      <c r="N32" s="19">
        <f t="shared" si="6"/>
        <v>0</v>
      </c>
      <c r="O32" s="1"/>
      <c r="P32" s="1"/>
      <c r="Q32" s="1"/>
      <c r="R32" s="36"/>
      <c r="S32" s="36"/>
    </row>
    <row r="33" spans="1:21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51">
        <v>52869</v>
      </c>
      <c r="F33" s="19">
        <f t="shared" si="2"/>
        <v>4806.3</v>
      </c>
      <c r="G33" s="19">
        <f t="shared" si="8"/>
        <v>4806.3</v>
      </c>
      <c r="H33" s="19">
        <f t="shared" si="9"/>
        <v>0</v>
      </c>
      <c r="I33" s="19"/>
      <c r="J33" s="19">
        <f t="shared" si="5"/>
        <v>4806.3</v>
      </c>
      <c r="K33" s="43"/>
      <c r="L33" s="43"/>
      <c r="M33" s="44"/>
      <c r="N33" s="19">
        <f t="shared" si="6"/>
        <v>4806.3</v>
      </c>
      <c r="O33" s="1"/>
      <c r="P33" s="1"/>
      <c r="Q33" s="1"/>
      <c r="R33" s="36"/>
      <c r="S33" s="36"/>
      <c r="T33" s="1"/>
      <c r="U33" s="1"/>
    </row>
    <row r="34" spans="1:21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51">
        <v>48805</v>
      </c>
      <c r="F34" s="19">
        <f t="shared" si="2"/>
        <v>4436.8</v>
      </c>
      <c r="G34" s="19">
        <f t="shared" si="8"/>
        <v>4436.8</v>
      </c>
      <c r="H34" s="19">
        <f t="shared" si="9"/>
        <v>0</v>
      </c>
      <c r="I34" s="19"/>
      <c r="J34" s="19">
        <f t="shared" si="5"/>
        <v>4436.8</v>
      </c>
      <c r="K34" s="43"/>
      <c r="L34" s="43"/>
      <c r="M34" s="44"/>
      <c r="N34" s="19">
        <f t="shared" si="6"/>
        <v>4436.8</v>
      </c>
      <c r="O34" s="1"/>
      <c r="P34" s="1"/>
      <c r="Q34" s="1"/>
      <c r="R34" s="36"/>
      <c r="S34" s="36"/>
    </row>
    <row r="35" spans="1:21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51">
        <v>65004</v>
      </c>
      <c r="F35" s="19">
        <f t="shared" si="2"/>
        <v>5909.5</v>
      </c>
      <c r="G35" s="19">
        <f t="shared" si="8"/>
        <v>5909.5</v>
      </c>
      <c r="H35" s="19">
        <f t="shared" si="9"/>
        <v>0</v>
      </c>
      <c r="I35" s="19"/>
      <c r="J35" s="19">
        <f t="shared" si="5"/>
        <v>5909.5</v>
      </c>
      <c r="K35" s="43"/>
      <c r="L35" s="43"/>
      <c r="M35" s="44"/>
      <c r="N35" s="19">
        <f t="shared" si="6"/>
        <v>5909.5</v>
      </c>
      <c r="O35" s="1"/>
      <c r="P35" s="1"/>
      <c r="Q35" s="1"/>
      <c r="R35" s="36"/>
      <c r="S35" s="36"/>
      <c r="T35" s="1"/>
      <c r="U35" s="1"/>
    </row>
    <row r="36" spans="1:21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51">
        <v>56653</v>
      </c>
      <c r="F36" s="19">
        <f t="shared" si="2"/>
        <v>5150.3</v>
      </c>
      <c r="G36" s="19">
        <f t="shared" si="8"/>
        <v>5150.3</v>
      </c>
      <c r="H36" s="19">
        <f t="shared" si="9"/>
        <v>0</v>
      </c>
      <c r="I36" s="19"/>
      <c r="J36" s="19">
        <f t="shared" si="5"/>
        <v>5150.3</v>
      </c>
      <c r="K36" s="43"/>
      <c r="L36" s="43"/>
      <c r="M36" s="44"/>
      <c r="N36" s="19">
        <f t="shared" si="6"/>
        <v>5150.3</v>
      </c>
      <c r="O36" s="1"/>
      <c r="P36" s="1"/>
      <c r="Q36" s="1"/>
      <c r="R36" s="36"/>
      <c r="S36" s="36"/>
      <c r="T36" s="1"/>
      <c r="U36" s="1"/>
    </row>
    <row r="37" spans="1:21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51">
        <v>31485</v>
      </c>
      <c r="F37" s="19">
        <f t="shared" si="2"/>
        <v>2862.3</v>
      </c>
      <c r="G37" s="19">
        <f t="shared" si="8"/>
        <v>2862.3</v>
      </c>
      <c r="H37" s="19">
        <f t="shared" si="9"/>
        <v>0</v>
      </c>
      <c r="I37" s="19"/>
      <c r="J37" s="19">
        <f t="shared" si="5"/>
        <v>2862.3</v>
      </c>
      <c r="K37" s="43"/>
      <c r="L37" s="43"/>
      <c r="M37" s="44"/>
      <c r="N37" s="19">
        <f t="shared" si="6"/>
        <v>2862.3</v>
      </c>
      <c r="O37" s="1"/>
      <c r="P37" s="1"/>
      <c r="Q37" s="1"/>
      <c r="R37" s="36"/>
      <c r="S37" s="36"/>
      <c r="T37" s="1"/>
      <c r="U37" s="1"/>
    </row>
    <row r="38" spans="1:21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51">
        <v>73745</v>
      </c>
      <c r="F38" s="19">
        <f t="shared" si="2"/>
        <v>6704.1</v>
      </c>
      <c r="G38" s="19">
        <f t="shared" si="8"/>
        <v>6704.1</v>
      </c>
      <c r="H38" s="19">
        <f t="shared" si="9"/>
        <v>0</v>
      </c>
      <c r="I38" s="19"/>
      <c r="J38" s="19">
        <f t="shared" si="5"/>
        <v>6704.1</v>
      </c>
      <c r="K38" s="44"/>
      <c r="L38" s="43"/>
      <c r="M38" s="44"/>
      <c r="N38" s="19">
        <f t="shared" si="6"/>
        <v>6704.1</v>
      </c>
      <c r="O38" s="1"/>
      <c r="P38" s="1"/>
      <c r="Q38" s="1"/>
      <c r="R38" s="36"/>
      <c r="S38" s="36"/>
      <c r="T38" s="1"/>
      <c r="U38" s="1"/>
    </row>
    <row r="39" spans="1:21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51">
        <v>58006</v>
      </c>
      <c r="F39" s="19">
        <f t="shared" si="2"/>
        <v>5273.3</v>
      </c>
      <c r="G39" s="19">
        <f t="shared" si="8"/>
        <v>5273.3</v>
      </c>
      <c r="H39" s="19">
        <f t="shared" si="9"/>
        <v>0</v>
      </c>
      <c r="I39" s="19"/>
      <c r="J39" s="19">
        <f t="shared" si="5"/>
        <v>5273.3</v>
      </c>
      <c r="K39" s="43"/>
      <c r="L39" s="43"/>
      <c r="M39" s="44"/>
      <c r="N39" s="19">
        <f t="shared" si="6"/>
        <v>5273.3</v>
      </c>
      <c r="O39" s="1"/>
      <c r="P39" s="1"/>
      <c r="Q39" s="1"/>
      <c r="R39" s="36"/>
      <c r="S39" s="36"/>
      <c r="T39" s="1"/>
      <c r="U39" s="1"/>
    </row>
    <row r="40" spans="1:21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51">
        <v>62185</v>
      </c>
      <c r="F40" s="19">
        <f t="shared" si="2"/>
        <v>5653.2</v>
      </c>
      <c r="G40" s="19">
        <f t="shared" si="8"/>
        <v>5653.2</v>
      </c>
      <c r="H40" s="19">
        <f t="shared" si="9"/>
        <v>0</v>
      </c>
      <c r="I40" s="19"/>
      <c r="J40" s="19">
        <f t="shared" si="5"/>
        <v>5653.2</v>
      </c>
      <c r="K40" s="43"/>
      <c r="L40" s="43"/>
      <c r="M40" s="44"/>
      <c r="N40" s="19">
        <f t="shared" si="6"/>
        <v>5653.2</v>
      </c>
      <c r="O40" s="1"/>
      <c r="P40" s="1"/>
      <c r="Q40" s="1"/>
      <c r="R40" s="36"/>
      <c r="S40" s="36"/>
      <c r="T40" s="1"/>
      <c r="U40" s="1"/>
    </row>
    <row r="41" spans="1:21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51">
        <v>90369</v>
      </c>
      <c r="F41" s="19">
        <f t="shared" si="2"/>
        <v>8215.4</v>
      </c>
      <c r="G41" s="19">
        <f t="shared" si="8"/>
        <v>8215.4</v>
      </c>
      <c r="H41" s="19">
        <f t="shared" si="9"/>
        <v>0</v>
      </c>
      <c r="I41" s="19"/>
      <c r="J41" s="19">
        <f t="shared" si="5"/>
        <v>8215.4</v>
      </c>
      <c r="K41" s="43"/>
      <c r="L41" s="43"/>
      <c r="M41" s="44"/>
      <c r="N41" s="19">
        <f t="shared" si="6"/>
        <v>8215.4</v>
      </c>
      <c r="O41" s="1"/>
      <c r="P41" s="1"/>
      <c r="Q41" s="1"/>
      <c r="R41" s="36"/>
      <c r="S41" s="36"/>
      <c r="T41" s="1"/>
      <c r="U41" s="1"/>
    </row>
    <row r="42" spans="1:21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48981</v>
      </c>
      <c r="F42" s="19">
        <f t="shared" si="2"/>
        <v>4452.8</v>
      </c>
      <c r="G42" s="19">
        <f t="shared" si="8"/>
        <v>4452.8</v>
      </c>
      <c r="H42" s="19">
        <f t="shared" si="9"/>
        <v>0</v>
      </c>
      <c r="I42" s="19"/>
      <c r="J42" s="19">
        <f t="shared" si="5"/>
        <v>4452.8</v>
      </c>
      <c r="K42" s="44"/>
      <c r="L42" s="43"/>
      <c r="M42" s="44"/>
      <c r="N42" s="19">
        <f t="shared" si="6"/>
        <v>4452.8</v>
      </c>
      <c r="O42" s="1"/>
      <c r="P42" s="1"/>
      <c r="Q42" s="1"/>
      <c r="R42" s="36"/>
      <c r="S42" s="36"/>
      <c r="T42" s="1"/>
      <c r="U42" s="1"/>
    </row>
    <row r="43" spans="1:21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51">
        <v>48297</v>
      </c>
      <c r="F43" s="19">
        <f t="shared" si="2"/>
        <v>4390.6000000000004</v>
      </c>
      <c r="G43" s="19">
        <f t="shared" si="8"/>
        <v>4390.6000000000004</v>
      </c>
      <c r="H43" s="19">
        <f t="shared" si="9"/>
        <v>0</v>
      </c>
      <c r="I43" s="19"/>
      <c r="J43" s="19">
        <f t="shared" si="5"/>
        <v>4390.6000000000004</v>
      </c>
      <c r="K43" s="44"/>
      <c r="L43" s="43"/>
      <c r="M43" s="44"/>
      <c r="N43" s="19">
        <f t="shared" si="6"/>
        <v>4390.6000000000004</v>
      </c>
      <c r="O43" s="1"/>
      <c r="P43" s="1"/>
      <c r="Q43" s="1"/>
      <c r="R43" s="36"/>
      <c r="S43" s="36"/>
      <c r="T43" s="1"/>
      <c r="U43" s="1"/>
    </row>
    <row r="44" spans="1:21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51">
        <v>39783</v>
      </c>
      <c r="F44" s="19">
        <f t="shared" si="2"/>
        <v>3616.6</v>
      </c>
      <c r="G44" s="19">
        <f t="shared" si="8"/>
        <v>3616.6</v>
      </c>
      <c r="H44" s="19">
        <f t="shared" si="9"/>
        <v>0</v>
      </c>
      <c r="I44" s="19"/>
      <c r="J44" s="19">
        <f t="shared" si="5"/>
        <v>3616.6</v>
      </c>
      <c r="K44" s="44"/>
      <c r="L44" s="43"/>
      <c r="M44" s="44"/>
      <c r="N44" s="19">
        <f t="shared" si="6"/>
        <v>3616.6</v>
      </c>
      <c r="O44" s="1"/>
      <c r="P44" s="1"/>
      <c r="Q44" s="1"/>
      <c r="R44" s="36"/>
      <c r="S44" s="36"/>
      <c r="T44" s="1"/>
      <c r="U44" s="1"/>
    </row>
    <row r="45" spans="1:21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51">
        <v>40330</v>
      </c>
      <c r="F45" s="19">
        <f t="shared" si="2"/>
        <v>3666.4</v>
      </c>
      <c r="G45" s="19">
        <f t="shared" si="8"/>
        <v>3666.4</v>
      </c>
      <c r="H45" s="19">
        <f t="shared" si="9"/>
        <v>0</v>
      </c>
      <c r="I45" s="19"/>
      <c r="J45" s="19">
        <f t="shared" si="5"/>
        <v>3666.4</v>
      </c>
      <c r="K45" s="44"/>
      <c r="L45" s="43"/>
      <c r="M45" s="44"/>
      <c r="N45" s="19">
        <f t="shared" si="6"/>
        <v>3666.4</v>
      </c>
      <c r="O45" s="1"/>
      <c r="P45" s="1"/>
      <c r="Q45" s="1"/>
      <c r="R45" s="36"/>
      <c r="S45" s="36"/>
      <c r="T45" s="1"/>
      <c r="U45" s="1"/>
    </row>
    <row r="46" spans="1:21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51">
        <v>67637</v>
      </c>
      <c r="F46" s="19">
        <f>ROUND(E46/11,1)</f>
        <v>6148.8</v>
      </c>
      <c r="G46" s="19">
        <f t="shared" si="8"/>
        <v>6148.8</v>
      </c>
      <c r="H46" s="19">
        <f t="shared" si="9"/>
        <v>0</v>
      </c>
      <c r="I46" s="19"/>
      <c r="J46" s="19">
        <f t="shared" si="5"/>
        <v>6148.8</v>
      </c>
      <c r="K46" s="43"/>
      <c r="L46" s="43"/>
      <c r="M46" s="44"/>
      <c r="N46" s="19">
        <f t="shared" si="6"/>
        <v>6148.8</v>
      </c>
      <c r="O46" s="1"/>
      <c r="P46" s="1"/>
      <c r="R46" s="36"/>
      <c r="S46" s="36"/>
      <c r="T46" s="1"/>
      <c r="U46" s="1"/>
    </row>
    <row r="47" spans="1:21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3323103</v>
      </c>
      <c r="F47" s="23">
        <f t="shared" ref="F47" si="10">F8+F19</f>
        <v>302100.30000000005</v>
      </c>
      <c r="G47" s="23">
        <f>G8+G19</f>
        <v>302100.30000000005</v>
      </c>
      <c r="H47" s="23">
        <f>H8+H19</f>
        <v>0</v>
      </c>
      <c r="I47" s="23">
        <f>I8+I19</f>
        <v>7282.6</v>
      </c>
      <c r="J47" s="23">
        <f>J8+J19</f>
        <v>294817.7</v>
      </c>
      <c r="K47" s="38">
        <f>COUNTIF(K9:K46,"+")</f>
        <v>0</v>
      </c>
      <c r="L47" s="38">
        <f>COUNTIF(L9:L46,"+")</f>
        <v>0</v>
      </c>
      <c r="M47" s="38">
        <f>COUNTIF(M9:M46,"+")</f>
        <v>0</v>
      </c>
      <c r="N47" s="23">
        <f>N8+N19</f>
        <v>298790</v>
      </c>
      <c r="O47" s="1"/>
      <c r="P47" s="1"/>
      <c r="R47" s="1"/>
      <c r="S47" s="1"/>
      <c r="T47" s="1"/>
      <c r="U47" s="1"/>
    </row>
    <row r="48" spans="1:21" ht="21" customHeight="1"/>
    <row r="49" spans="1:14" ht="17.25" customHeight="1">
      <c r="A49" s="41" t="s">
        <v>50</v>
      </c>
      <c r="B49" s="40"/>
      <c r="C49" s="52" t="s">
        <v>52</v>
      </c>
      <c r="D49" s="53"/>
      <c r="E49" s="53"/>
      <c r="F49" s="53"/>
      <c r="G49" s="53"/>
      <c r="H49" s="53"/>
      <c r="I49" s="53"/>
      <c r="J49" s="53"/>
      <c r="K49" s="53"/>
      <c r="L49" s="53"/>
      <c r="M49" s="47"/>
      <c r="N49" s="47"/>
    </row>
    <row r="50" spans="1:14" ht="17.25" customHeight="1">
      <c r="B50" s="42" t="s">
        <v>51</v>
      </c>
      <c r="C50" s="52" t="s">
        <v>55</v>
      </c>
      <c r="D50" s="53"/>
      <c r="E50" s="53"/>
      <c r="F50" s="53"/>
      <c r="G50" s="53"/>
      <c r="H50" s="53"/>
      <c r="I50" s="53"/>
      <c r="J50" s="53"/>
      <c r="K50" s="53"/>
      <c r="L50" s="53"/>
      <c r="M50" s="47"/>
      <c r="N50" s="47"/>
    </row>
    <row r="52" spans="1:14" ht="15" customHeight="1"/>
  </sheetData>
  <mergeCells count="19">
    <mergeCell ref="I3:I4"/>
    <mergeCell ref="I5:I6"/>
    <mergeCell ref="J3:J6"/>
    <mergeCell ref="C49:L49"/>
    <mergeCell ref="C50:L50"/>
    <mergeCell ref="K5:K6"/>
    <mergeCell ref="L5:L6"/>
    <mergeCell ref="A1:N1"/>
    <mergeCell ref="N3:N6"/>
    <mergeCell ref="A3:A6"/>
    <mergeCell ref="E3:E6"/>
    <mergeCell ref="H3:H6"/>
    <mergeCell ref="G3:G6"/>
    <mergeCell ref="D3:D6"/>
    <mergeCell ref="F3:F6"/>
    <mergeCell ref="K3:M3"/>
    <mergeCell ref="K4:L4"/>
    <mergeCell ref="M4:M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3" t="s">
        <v>67</v>
      </c>
      <c r="B1" s="63"/>
      <c r="C1" s="63"/>
      <c r="D1" s="63"/>
      <c r="E1" s="63"/>
      <c r="F1" s="63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4" t="s">
        <v>15</v>
      </c>
      <c r="B3" s="65" t="s">
        <v>41</v>
      </c>
      <c r="C3" s="67" t="s">
        <v>54</v>
      </c>
      <c r="D3" s="67"/>
      <c r="E3" s="67"/>
      <c r="F3" s="66" t="s">
        <v>44</v>
      </c>
    </row>
    <row r="4" spans="1:6" ht="32.1" customHeight="1">
      <c r="A4" s="64"/>
      <c r="B4" s="65"/>
      <c r="C4" s="12" t="s">
        <v>42</v>
      </c>
      <c r="D4" s="12" t="s">
        <v>43</v>
      </c>
      <c r="E4" s="46" t="s">
        <v>60</v>
      </c>
      <c r="F4" s="66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2024-02-19T11:18:56Z</cp:lastPrinted>
  <dcterms:created xsi:type="dcterms:W3CDTF">2010-02-05T14:48:49Z</dcterms:created>
  <dcterms:modified xsi:type="dcterms:W3CDTF">2024-02-19T11:19:10Z</dcterms:modified>
</cp:coreProperties>
</file>