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</sheets>
  <externalReferences>
    <externalReference r:id="rId3"/>
  </externalReferences>
  <definedNames>
    <definedName name="_xlnm.Print_Area" localSheetId="1">Лист2!$13:$13</definedName>
  </definedNames>
  <calcPr calcId="125725" calcMode="manual"/>
</workbook>
</file>

<file path=xl/calcChain.xml><?xml version="1.0" encoding="utf-8"?>
<calcChain xmlns="http://schemas.openxmlformats.org/spreadsheetml/2006/main">
  <c r="E417" i="1"/>
  <c r="J35" i="2"/>
  <c r="F415" i="1"/>
  <c r="F413"/>
  <c r="E413"/>
  <c r="E415"/>
  <c r="I37" i="2"/>
  <c r="C35"/>
  <c r="D415" i="1"/>
  <c r="F382"/>
  <c r="F120"/>
  <c r="E120"/>
  <c r="D120"/>
  <c r="J74"/>
  <c r="F73"/>
  <c r="F80"/>
  <c r="F355"/>
  <c r="F354"/>
  <c r="F302"/>
  <c r="F283"/>
  <c r="F249"/>
  <c r="E174"/>
  <c r="F9"/>
  <c r="E246" l="1"/>
  <c r="D246"/>
  <c r="F245"/>
  <c r="F244"/>
  <c r="J237"/>
  <c r="J236"/>
  <c r="J232"/>
  <c r="J218"/>
  <c r="J205"/>
  <c r="F10" i="2"/>
  <c r="F11"/>
  <c r="I33"/>
  <c r="H33"/>
  <c r="H35" s="1"/>
  <c r="G33"/>
  <c r="G35" s="1"/>
  <c r="E33"/>
  <c r="E35" s="1"/>
  <c r="C33"/>
  <c r="D33"/>
  <c r="D35" s="1"/>
  <c r="I35"/>
  <c r="J30"/>
  <c r="F30"/>
  <c r="J29"/>
  <c r="F29"/>
  <c r="J28"/>
  <c r="F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F14"/>
  <c r="J13"/>
  <c r="F13"/>
  <c r="J12"/>
  <c r="J11"/>
  <c r="F9"/>
  <c r="F8"/>
  <c r="F7"/>
  <c r="G7" s="1"/>
  <c r="J7" s="1"/>
  <c r="I6"/>
  <c r="H6"/>
  <c r="E6"/>
  <c r="D6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174" i="1"/>
  <c r="J62"/>
  <c r="J60"/>
  <c r="J59"/>
  <c r="J57"/>
  <c r="J55"/>
  <c r="J54"/>
  <c r="F22"/>
  <c r="F381"/>
  <c r="F374"/>
  <c r="J375"/>
  <c r="J376"/>
  <c r="J377"/>
  <c r="J378"/>
  <c r="F379"/>
  <c r="F380"/>
  <c r="F400"/>
  <c r="F399"/>
  <c r="J387"/>
  <c r="E384"/>
  <c r="D373"/>
  <c r="F373" s="1"/>
  <c r="F369"/>
  <c r="F356"/>
  <c r="F346"/>
  <c r="F344"/>
  <c r="F330"/>
  <c r="D332"/>
  <c r="F182"/>
  <c r="J408"/>
  <c r="J406"/>
  <c r="J405"/>
  <c r="J404"/>
  <c r="J403"/>
  <c r="J384"/>
  <c r="J382"/>
  <c r="J369"/>
  <c r="J367"/>
  <c r="J365"/>
  <c r="J363"/>
  <c r="F372"/>
  <c r="J362"/>
  <c r="J361"/>
  <c r="J360"/>
  <c r="J358"/>
  <c r="J354"/>
  <c r="J352"/>
  <c r="J351"/>
  <c r="J344"/>
  <c r="J342"/>
  <c r="J340"/>
  <c r="J334"/>
  <c r="J330"/>
  <c r="E332"/>
  <c r="J327"/>
  <c r="F327"/>
  <c r="E326"/>
  <c r="D326"/>
  <c r="J324"/>
  <c r="J322"/>
  <c r="J300"/>
  <c r="J299"/>
  <c r="J298"/>
  <c r="J297"/>
  <c r="J294"/>
  <c r="J292"/>
  <c r="J288"/>
  <c r="J286"/>
  <c r="J284"/>
  <c r="F282"/>
  <c r="J281"/>
  <c r="J279"/>
  <c r="J277"/>
  <c r="J276"/>
  <c r="J275"/>
  <c r="J274"/>
  <c r="J267"/>
  <c r="J256"/>
  <c r="J255"/>
  <c r="J251"/>
  <c r="J245"/>
  <c r="J244"/>
  <c r="J242"/>
  <c r="J241"/>
  <c r="J230"/>
  <c r="J229"/>
  <c r="J228"/>
  <c r="J225"/>
  <c r="J224"/>
  <c r="J223"/>
  <c r="J222"/>
  <c r="J221"/>
  <c r="J220"/>
  <c r="J219"/>
  <c r="J216"/>
  <c r="J214"/>
  <c r="J210"/>
  <c r="J208"/>
  <c r="J207"/>
  <c r="J206"/>
  <c r="J202"/>
  <c r="J201"/>
  <c r="J199"/>
  <c r="F196"/>
  <c r="J195"/>
  <c r="J191"/>
  <c r="J189"/>
  <c r="J186"/>
  <c r="J185"/>
  <c r="J179"/>
  <c r="J177"/>
  <c r="J176"/>
  <c r="F175"/>
  <c r="J173"/>
  <c r="J171"/>
  <c r="J169"/>
  <c r="J168"/>
  <c r="J166"/>
  <c r="J161"/>
  <c r="F159"/>
  <c r="J157"/>
  <c r="J153"/>
  <c r="J151"/>
  <c r="F150"/>
  <c r="J146"/>
  <c r="J145"/>
  <c r="J144"/>
  <c r="E139"/>
  <c r="D139"/>
  <c r="J133"/>
  <c r="J132"/>
  <c r="E132"/>
  <c r="D132"/>
  <c r="D414" s="1"/>
  <c r="J131"/>
  <c r="E130"/>
  <c r="D130"/>
  <c r="F129"/>
  <c r="J127"/>
  <c r="F126"/>
  <c r="F125"/>
  <c r="F124"/>
  <c r="F123"/>
  <c r="J122"/>
  <c r="F121"/>
  <c r="J116"/>
  <c r="J115"/>
  <c r="J114"/>
  <c r="J113"/>
  <c r="J111"/>
  <c r="J110"/>
  <c r="J108"/>
  <c r="J105"/>
  <c r="J104"/>
  <c r="J102"/>
  <c r="J101"/>
  <c r="J100"/>
  <c r="J98"/>
  <c r="J97"/>
  <c r="J96"/>
  <c r="J95"/>
  <c r="J93"/>
  <c r="J92"/>
  <c r="J91"/>
  <c r="J89"/>
  <c r="J88"/>
  <c r="J87"/>
  <c r="J85"/>
  <c r="J84"/>
  <c r="J83"/>
  <c r="J80"/>
  <c r="J79"/>
  <c r="J75"/>
  <c r="E72"/>
  <c r="D72"/>
  <c r="J71"/>
  <c r="J70"/>
  <c r="J69"/>
  <c r="J68"/>
  <c r="J66"/>
  <c r="F66"/>
  <c r="F64"/>
  <c r="J53"/>
  <c r="J52"/>
  <c r="J51"/>
  <c r="J50"/>
  <c r="J49"/>
  <c r="J48"/>
  <c r="J47"/>
  <c r="J46"/>
  <c r="J44"/>
  <c r="J43"/>
  <c r="J42"/>
  <c r="J40"/>
  <c r="J39"/>
  <c r="J38"/>
  <c r="J37"/>
  <c r="J33"/>
  <c r="J32"/>
  <c r="J30"/>
  <c r="J28"/>
  <c r="J27"/>
  <c r="J26"/>
  <c r="J25"/>
  <c r="J24"/>
  <c r="J23"/>
  <c r="D23"/>
  <c r="J22"/>
  <c r="J21"/>
  <c r="J18"/>
  <c r="J16"/>
  <c r="J12"/>
  <c r="J11"/>
  <c r="J10"/>
  <c r="D417" l="1"/>
  <c r="F417" s="1"/>
  <c r="F414"/>
  <c r="F332"/>
  <c r="F246"/>
  <c r="F33" i="2"/>
  <c r="F35" s="1"/>
  <c r="J33"/>
  <c r="F130" i="1"/>
  <c r="F331"/>
  <c r="F168"/>
  <c r="D149"/>
  <c r="F137"/>
  <c r="F72"/>
  <c r="E134"/>
  <c r="D19"/>
  <c r="D134"/>
  <c r="E149"/>
  <c r="D63"/>
  <c r="F160"/>
  <c r="E19"/>
  <c r="F20"/>
  <c r="F135"/>
  <c r="F357"/>
  <c r="F134" l="1"/>
  <c r="F149"/>
  <c r="F63"/>
  <c r="F19"/>
</calcChain>
</file>

<file path=xl/sharedStrings.xml><?xml version="1.0" encoding="utf-8"?>
<sst xmlns="http://schemas.openxmlformats.org/spreadsheetml/2006/main" count="796" uniqueCount="558">
  <si>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</si>
  <si>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</si>
  <si>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</si>
  <si>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</si>
  <si>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Отчет о ходе реализации муниципальных программ городского округа Жигулевск по состоянию на "01" октября 2022 года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</si>
  <si>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</si>
  <si>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</si>
  <si>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</si>
  <si>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</si>
  <si>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</si>
  <si>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</si>
  <si>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 xml:space="preserve">Предусмотрено на 2022 год,          тыс. руб. </t>
  </si>
  <si>
    <t>Профинансировано в отчетном периоде, тыс. руб.</t>
  </si>
  <si>
    <t>Наименование индикатора</t>
  </si>
  <si>
    <t>Предусмотрено на 2022 год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</si>
  <si>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</si>
  <si>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</si>
  <si>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</si>
  <si>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2018-2024 годы</t>
  </si>
  <si>
    <t>МБ</t>
  </si>
  <si>
    <t>Задача 1</t>
  </si>
  <si>
    <t>Количество участников Фестиваля народных традиций «Жигулевская Вишня», чел.</t>
  </si>
  <si>
    <t>ОБ</t>
  </si>
  <si>
    <t>Наличие проекта "Визит-Центра" в селе Ширяево</t>
  </si>
  <si>
    <t>отсутствие финансирования</t>
  </si>
  <si>
    <t>Наличие положительного заключения гос. экспертизы "Визит-Центра" в селе Ширяево</t>
  </si>
  <si>
    <t>Задача 2</t>
  </si>
  <si>
    <t>Задача 4</t>
  </si>
  <si>
    <t>Количество мероприятий в рамках муниципального задания, шт.</t>
  </si>
  <si>
    <t>выполнение в 4 кв.</t>
  </si>
  <si>
    <t>ИТОГО по Программе:</t>
  </si>
  <si>
    <t xml:space="preserve"> </t>
  </si>
  <si>
    <t xml:space="preserve"> Муниципальная программа «Благоустройство городского округа Жигулевск» на 2018-2024 годы
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</si>
  <si>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</si>
  <si>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>Работы проводятся в рамках МЗ МБУ "Благоустройство" в течение календарного года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</si>
  <si>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</si>
  <si>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</si>
  <si>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</si>
  <si>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</si>
  <si>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Прочие средства</t>
  </si>
  <si>
    <t>Объем убранных деревьев, упавших после сильных ветров, м3</t>
  </si>
  <si>
    <t>Количество высаженной цветочной рассады, шт.</t>
  </si>
  <si>
    <t>выполнение во 2 кв.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</si>
  <si>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</si>
  <si>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</si>
  <si>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</si>
  <si>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</si>
  <si>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</si>
  <si>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</si>
  <si>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</si>
  <si>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</si>
  <si>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</si>
  <si>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</si>
  <si>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</si>
  <si>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Количество приобретенных мусоросборников, шт.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</si>
  <si>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</si>
  <si>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</si>
  <si>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</si>
  <si>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</si>
  <si>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</si>
  <si>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</si>
  <si>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</si>
  <si>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</si>
  <si>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</si>
  <si>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</si>
  <si>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</si>
  <si>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</si>
  <si>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</si>
  <si>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</si>
  <si>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</si>
  <si>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Наличие линии уличного освещения по ул.Инженерная к школе-интернат № 2, шт.</t>
  </si>
  <si>
    <t>Задача 6</t>
  </si>
  <si>
    <t>Количесто снесенного ветхого аварийного жилья, шт.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</si>
  <si>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2022-2024 годы</t>
  </si>
  <si>
    <t>1. Число погибших в ДТП, чел.</t>
  </si>
  <si>
    <t>2. Протяженность отремонтированных дорог местного значения, км.</t>
  </si>
  <si>
    <t xml:space="preserve">1. ДТП 17.06.2022 на пересечении улиц Комсомольская и Никитинская. 1 погибший. Причина ДТП: несоблюдение очередности проезда;                                                  2. ДТП 30.08.2022 на транспортной развязке в г.Жигулевске км 964 - км 965 на автодороге "Москва-Самара" с путепроводом и пешеходным переходом (дорога регионального значения). 1 погибший. Причина ДТП: непредоставление преимущества пешеходу на пешеходном переходе;                               3. ДТП 09.09.2022 на 35 км дороги "Урал" - Солнечная Поляна - Ширяево" (дорога регионального значения) . 1 погибший. Причина ДТП - нарпушение ПДД пешеходом.          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</si>
  <si>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</si>
  <si>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</si>
  <si>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4355</t>
  </si>
  <si>
    <t>5. Площадь ямочного ремонта внутриквартальных дорог, м2</t>
  </si>
  <si>
    <t>5071,8</t>
  </si>
  <si>
    <t>6. Количество приобретенной техники в лизинг, ед.</t>
  </si>
  <si>
    <t>7. Протяженность автодорог и дорог частного сектора, включенных в муниципальное задание МБУ "Благоустройство"</t>
  </si>
  <si>
    <t>196,135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</si>
  <si>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</si>
  <si>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</si>
  <si>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Факт ЦИ ниже плана, что свидетельствует о благоприятном развитии оперативной обстановки на территории г.о.Жигулевск</t>
  </si>
  <si>
    <t>Количество народных дружин, действующих на территории городского округа Жигулевск, ед.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</si>
  <si>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</si>
  <si>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</si>
  <si>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</si>
  <si>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</si>
  <si>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Количество зарегистророванных проявлений терроризма и экстремизма в городском округе Жигулесвк, ед.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</si>
  <si>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</si>
  <si>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</si>
  <si>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</si>
  <si>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Поэтапное сокращение больных наркоманией, ед.</t>
  </si>
  <si>
    <t>Факт ЦИ ниже плана, что свидетельствует облагоприятной динамике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</si>
  <si>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</si>
  <si>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</si>
  <si>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</si>
  <si>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</si>
  <si>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</si>
  <si>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</si>
  <si>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Сведения о доходах муниципальный служащих скорректированы, устранены неточности, наложены дисциплинарные замечания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</si>
  <si>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</si>
  <si>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</si>
  <si>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</si>
  <si>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</si>
  <si>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</si>
  <si>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</si>
  <si>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</si>
  <si>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</si>
  <si>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</si>
  <si>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</si>
  <si>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</si>
  <si>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</si>
  <si>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</si>
  <si>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</si>
  <si>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</si>
  <si>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</si>
  <si>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Количество установленных занков на водных объектах, ед.</t>
  </si>
  <si>
    <t>Задача 10</t>
  </si>
  <si>
    <t>Площадь, на которой проведены дератизационные обработки от грызунов, га.</t>
  </si>
  <si>
    <t>выполнение производится в течении календарного года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</si>
  <si>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</si>
  <si>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</si>
  <si>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</si>
  <si>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</si>
  <si>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</si>
  <si>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</si>
  <si>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 xml:space="preserve">Муниципальная программа: "Молодой семье - доступное жилье" на 2015-2024 годы
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</si>
  <si>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</si>
  <si>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</si>
  <si>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Муниципальная программа "Стимулирование жилищного строительства на территории городского округа Жигулевск Самарской области" на 2016-2024 годы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</si>
  <si>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</si>
  <si>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</si>
  <si>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</si>
  <si>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</si>
  <si>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Муниципальная программа «Охрана окружающей среды городского округа Жигулевск» на 2019-2024 годы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</si>
  <si>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</si>
  <si>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</si>
  <si>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</si>
  <si>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Муниципальная программа "Строительство, содержание и ремонт зданий общеобразовательных учреждений городского округа Жигулевск" на 2022-2024 годы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</si>
  <si>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</si>
  <si>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</si>
  <si>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</si>
  <si>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</si>
  <si>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</si>
  <si>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</si>
  <si>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</si>
  <si>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</si>
  <si>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</si>
  <si>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 xml:space="preserve">Муниципальная программа «Развитие физической культуры и спорта в городском округе Жигулевск» на 2018-2024 годы
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</si>
  <si>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</si>
  <si>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</si>
  <si>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</si>
  <si>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По итогам года</t>
  </si>
  <si>
    <t>Количество предоставленных услуг МАУ "ЦРФКИС", услуг</t>
  </si>
  <si>
    <t>Количество созданных спортивных площадок по месту жительства, ед.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</si>
  <si>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</si>
  <si>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</si>
  <si>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</si>
  <si>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</si>
  <si>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</si>
  <si>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 xml:space="preserve">Муниципальная программа городского округа Жигулевск «Культура» на 2018 -2024 годы
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</si>
  <si>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</si>
  <si>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Количество представленных (во всех формах) зрителю музейных предметов, ед</t>
  </si>
  <si>
    <t>Количество детей,  привлекаемых к участию в творческих мероприятиях, человек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</si>
  <si>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</si>
  <si>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</si>
  <si>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</si>
  <si>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</si>
  <si>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 xml:space="preserve">Муниципальная программа городского округа Жигулевск "Молодежь Жигулевска" на 2018-2024 годы
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</si>
  <si>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</si>
  <si>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</si>
  <si>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</si>
  <si>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</si>
  <si>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</si>
  <si>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</si>
  <si>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</si>
  <si>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</si>
  <si>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121, 05%</t>
  </si>
  <si>
    <t>ВСТК Бумеранг, "Вестники добра" участники городского конкурса смотра Пост№1</t>
  </si>
  <si>
    <t>Количество учащихся в казачьем кадетском классе</t>
  </si>
  <si>
    <t>x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</si>
  <si>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</si>
  <si>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</si>
  <si>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</si>
  <si>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</si>
  <si>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Количество молодежи, вовлеченной в творческую деятельность, человек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</si>
  <si>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</si>
  <si>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</si>
  <si>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Количество детей, пребывающих в лагерях дневного пребывания, чел.</t>
  </si>
  <si>
    <t>Задача 6. Огранизация отдыха, оздоровления детей и подростковв каникулярное время</t>
  </si>
  <si>
    <t>Количество  детей, пребывающих в лагарях дневного пребывания</t>
  </si>
  <si>
    <t xml:space="preserve">Задача 7. </t>
  </si>
  <si>
    <t>Количество организованных мероприятий в рамках текущей деятельности, ед.</t>
  </si>
  <si>
    <t xml:space="preserve">Муниципальная программа «О мерах социальной поддержки отдельных категорий граждан городского округа Жигулевск» на 2018-2024 годы
</t>
  </si>
  <si>
    <t>Количество консультаций, данных ветеранам, по вопросам предоставления мер социальной поддержки, чел.</t>
  </si>
  <si>
    <t>количество обратившихся        (услуга носит заявительный характер)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</si>
  <si>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</si>
  <si>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</si>
  <si>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</si>
  <si>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</si>
  <si>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</si>
  <si>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</si>
  <si>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</si>
  <si>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 xml:space="preserve">Подпрограмма № 2: "Доступная среда" на 2018-2024 годы
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</si>
  <si>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</si>
  <si>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</si>
  <si>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</si>
  <si>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</si>
  <si>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</si>
  <si>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</si>
  <si>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27/17</t>
  </si>
  <si>
    <t>59,7/93</t>
  </si>
  <si>
    <t>Количество обследованных инвалидов по рекомендации БМСЭ, чел.</t>
  </si>
  <si>
    <t>350</t>
  </si>
  <si>
    <t>13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</si>
  <si>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</si>
  <si>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</si>
  <si>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</si>
  <si>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</si>
  <si>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</si>
  <si>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</si>
  <si>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</si>
  <si>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</si>
  <si>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2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</si>
  <si>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</si>
  <si>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</si>
  <si>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</si>
  <si>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100/120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</si>
  <si>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</si>
  <si>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</si>
  <si>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</si>
  <si>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>101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</si>
  <si>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</si>
  <si>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16. Количество обустроенных колясочных съездов на перекрестках улиц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</si>
  <si>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</si>
  <si>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</si>
  <si>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</si>
  <si>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малогаборитных групп населения в г.о.Жигулевск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</si>
  <si>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</si>
  <si>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</si>
  <si>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 xml:space="preserve">Подпрограмма № 3:
«Социальная поддержка многодетных семей» на 2018-2024 годы 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</si>
  <si>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 и детям, имеющим иностранное гражданство либо являющимися лицами без гражданства, прибывшим с территории Луганской Народной Республики, Донецкой Народной Республики и Украины (одного вида, обед или завтрак), а также компенсация гражданам 50% расходов за питание (завтрак) детям из многодетных семей, признанных в установленном порядке малоимущими, пор.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</si>
  <si>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</si>
  <si>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</si>
  <si>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2022-2024 годы
</t>
  </si>
  <si>
    <t>Задача 1. Развитие инфраструктуры поддержки малого и среднего предпринимательства</t>
  </si>
  <si>
    <t xml:space="preserve"> Количество центров "Мой бизнес" расположенных на территории городского округа Жигулевск, оказывающих комплекс услуг, сервисов и мер поддержки субьектами МСП, ед.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</si>
  <si>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</si>
  <si>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Количество информационных и консультационных услуг, предоставленных СМСП, а также физическим лицам, желающим организовать собственный бизнес, ед.</t>
  </si>
  <si>
    <t>Количество СМСП,получивших услуги центра "Мой бизнес"</t>
  </si>
  <si>
    <t xml:space="preserve"> Количество субьектов МСП, получивших поддержку при реализации муниципальной программы развития малого и среднего предпринимательства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</si>
  <si>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</si>
  <si>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</si>
  <si>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</si>
  <si>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направленных в АО "ГФСО" заявок от СМСП, заинтересованных в получении финансовой поддержке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</si>
  <si>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</si>
  <si>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</si>
  <si>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</si>
  <si>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 xml:space="preserve">Количество самозанятых граждан, зафиксировавших свой статус с учетом ведения налогового режима для самозанятых </t>
  </si>
  <si>
    <t>Численность занятых в сфере малого и среднего предпринимательства</t>
  </si>
  <si>
    <t>Количество легализованных в сфере малого и среднего предпринимательства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</si>
  <si>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</si>
  <si>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</si>
  <si>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</si>
  <si>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</si>
  <si>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</si>
  <si>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</si>
  <si>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</si>
  <si>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</si>
  <si>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</si>
  <si>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</si>
  <si>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</si>
  <si>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годовой индикатор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</si>
  <si>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</si>
  <si>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</si>
  <si>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</si>
  <si>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</si>
  <si>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</si>
  <si>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</si>
  <si>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</si>
  <si>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 xml:space="preserve"> Муниципальная программа «Учет и содержание муниципального имущества городского округа Жигулевск» на 2018-2024 годы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</si>
  <si>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</si>
  <si>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</si>
  <si>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</si>
  <si>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</si>
  <si>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ед.</t>
  </si>
  <si>
    <t>Количество земельных участков (любого назначения) в перечне, ед.</t>
  </si>
  <si>
    <t xml:space="preserve">Количество иных объектов недвижимого имущества в перечне, ед. 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</si>
  <si>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</si>
  <si>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</si>
  <si>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</si>
  <si>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</si>
  <si>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</si>
  <si>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</si>
  <si>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</si>
  <si>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</si>
  <si>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</si>
  <si>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</si>
  <si>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</si>
  <si>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</si>
  <si>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</si>
  <si>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 xml:space="preserve">Подпрограмма № 2:
«Повышение качества предоставления государственных и муниципальных услуг на базе МБУ «МФЦ» на 2022-2024 годы 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</si>
  <si>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</si>
  <si>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</si>
  <si>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</si>
  <si>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</si>
  <si>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 xml:space="preserve">Подпрограмма № 3:
«Опубликование нормативно-правовых актов городского округа Жигулевск» на 2022-2024 годы </t>
  </si>
  <si>
    <t>Соблюдение сроков, полноты и достоверности донесения информации, %</t>
  </si>
  <si>
    <t xml:space="preserve">                  Итого по подпрограмме №2:</t>
  </si>
  <si>
    <t>Подпрограмма №3: "Опубликование нормативно-правовых актов и иной официальной информации городского округа Жигулевск" на 2022-2024 годы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</si>
  <si>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</si>
  <si>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</si>
  <si>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</si>
  <si>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</si>
  <si>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</si>
  <si>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</si>
  <si>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</si>
  <si>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</si>
  <si>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</si>
  <si>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</si>
  <si>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</si>
  <si>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</si>
  <si>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</si>
  <si>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</si>
  <si>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</si>
  <si>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</si>
  <si>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Заключение договора планируется в 4 квратлае 2022 года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</si>
  <si>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</si>
  <si>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</si>
  <si>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</si>
  <si>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</si>
  <si>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</si>
  <si>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r>
      <t xml:space="preserve">1 квартал: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1) ГБУЗ СО "ЖЦГБ" - 2 н/с.;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2 квартал: </t>
    </r>
    <r>
      <rPr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 ООО "Озон» - 1 н/с;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3 квартал: </t>
    </r>
    <r>
      <rPr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 ООО "Экспресс 2016" - 1 н/с                               </t>
    </r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</si>
  <si>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</si>
  <si>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 xml:space="preserve">73,53%
(в 3 квартале: всего 28 дней + 72 в 1 и 2 кварталах, в расчете на 4 пострадавших/=25 (25/34*100)= 73,53%
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</si>
  <si>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</si>
  <si>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</si>
  <si>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66.39%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</si>
  <si>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</si>
  <si>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Муниципальная программа "Поддержка социально ориентированных некоммерческих организаций городского округа Жигулевск" на 2016-2024 годы</t>
  </si>
  <si>
    <t>Количество СОНКО, получивших финансовую поддержку, ед.</t>
  </si>
  <si>
    <t>Количество СОНКО, получивших информационную, методическую и консультационную поддержку, ед.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</si>
  <si>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</si>
  <si>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Количество представителей СОНКО, принявших участие в мероприятиях, способствующих повышению квалификации, чел.</t>
  </si>
  <si>
    <t>Количество СОНКО, принявших участие в конкурсах грантов,ед.</t>
  </si>
  <si>
    <t>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</si>
  <si>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</si>
  <si>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Муниципальная программа городского округа Жигулевск "Медицинские кадры" на 2016-2022 годы</t>
  </si>
  <si>
    <t>Выплата будет осуществлена в ноябре и декабре текущего года.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</si>
  <si>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</si>
  <si>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</si>
  <si>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</si>
  <si>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</si>
  <si>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</si>
  <si>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</si>
  <si>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Объем трудового участия заинтересованных лиц в выполнении работ по благоустройству дворовых территорий, чел./часы</t>
  </si>
  <si>
    <t>626/1778</t>
  </si>
  <si>
    <t>Объем трудового участия заинтересованных лиц в выполнении работ по благоустройству муниципальных территорий общего пользования, чел./часы</t>
  </si>
  <si>
    <t>225/675</t>
  </si>
  <si>
    <t>Итого по Программе: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</si>
  <si>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2019-2024 годы</t>
  </si>
  <si>
    <t>Количество земельных участков, поставленных на государственный кадастровый учет, ед</t>
  </si>
  <si>
    <t>Отчет о рыночной стоимости земельного участка, ед.</t>
  </si>
  <si>
    <t>Муниципальная программа "Инвентаризация ветхого жилищного фонда на территории городского округа Жигулевск Самарской области" на 2019 - 2022 годы</t>
  </si>
  <si>
    <t>Количество визуальных осмотров многоквартирных жилых домов, шт.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</si>
  <si>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</si>
  <si>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</si>
  <si>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</si>
  <si>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</si>
  <si>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</si>
  <si>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</si>
  <si>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</si>
  <si>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Муниципальная программа «Развитие систем водоснабжения, водоочистки и водоотведения городского округа Жигулевск» на 2014-2022 годы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</si>
  <si>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</si>
  <si>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</si>
  <si>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</si>
  <si>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</si>
  <si>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</si>
  <si>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</si>
  <si>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Задача 1. Развитие приоритетных направлений туризма на территории городского округа Жигулевск</t>
  </si>
  <si>
    <t>Проведение летнего фестиваля на территории городского пляжа</t>
  </si>
  <si>
    <t>Количество участников фестиваля "Жигулевский окунь-Жигулевская уха 2022"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</si>
  <si>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</si>
  <si>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</si>
  <si>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</si>
  <si>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</si>
  <si>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</si>
  <si>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</si>
  <si>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</si>
  <si>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</si>
  <si>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врачей ГБУЗ СО "ЖЦГБ" прошедших повышение квалификации</t>
  </si>
  <si>
    <t>Количество студентов высших учебных заведений и ординаторов, получающих денежную выплату</t>
  </si>
  <si>
    <t>Задача 1.Выявление ветхого жилищного фонда на территории городского округа Жигулевск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</si>
  <si>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</si>
  <si>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</si>
  <si>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</si>
  <si>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</si>
  <si>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</si>
  <si>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</si>
  <si>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Количество расселяемых жилых помещений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</si>
  <si>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</si>
  <si>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</si>
  <si>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В соответствии с заключенными договорами</t>
  </si>
  <si>
    <t>Задача 1. Обеспечение проведения оценки рыночной стоимости объектов муниципального и бесхозяйного имущества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</si>
  <si>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</si>
  <si>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</si>
  <si>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</si>
  <si>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</si>
  <si>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</si>
  <si>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</si>
  <si>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</si>
  <si>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</si>
  <si>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2018-2024 годы</t>
    </r>
  </si>
  <si>
    <t>Контрольным является общий количественный показатель</t>
  </si>
  <si>
    <t>Показатель будет выполнен  в 4 кв.</t>
  </si>
  <si>
    <t>выполнено</t>
  </si>
  <si>
    <t>Средства жильцов МКД</t>
  </si>
  <si>
    <t>выполненено</t>
  </si>
  <si>
    <t>Показатель будет достигнут  в 4 кв.</t>
  </si>
  <si>
    <t>Количество многоквартирных домов, в которых проведены первоочередные виды работ по капитальному ремонту, шт.</t>
  </si>
  <si>
    <t>Задача 1. Своевременная оплата коммунальных расходов, на содержание зданий с целью обеспечения беперебойной поставки энергоресурсов потребителям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</si>
  <si>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</si>
  <si>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Задача 3. Проведение капитального ремонта и подготовка учреждений образования к новому учебному году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</si>
  <si>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</si>
  <si>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</si>
  <si>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</si>
  <si>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>Организация уличного освещения площадки ТБО по ул.</t>
  </si>
  <si>
    <t>Количество засыпанных погребов на месте снесенных домов</t>
  </si>
  <si>
    <t>Задача 2. Совершенствование системы обращения с отходами производства и потребления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</si>
  <si>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</si>
  <si>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в случае выделения денежных средств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</si>
  <si>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</si>
  <si>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отремонтированной кровли домика смотрителя на городском кладбище</t>
  </si>
  <si>
    <t>Количество приобретенных земельных участков под размещение нового кладбища</t>
  </si>
  <si>
    <t>Показатель будет достигнут в 4 квартале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</si>
  <si>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</si>
  <si>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</si>
  <si>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Итоговое значение показателя будет достигнуто в 4 квартале 2022 года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</si>
  <si>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</si>
  <si>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Доля расходов, напрвленных на приобретение основных средств, в общем объеме расходов муниципальтных учреждений культуры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</si>
  <si>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</si>
  <si>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Задача 4. Формирование положительного имиджа городского округа Жигулевск Самарской области</t>
  </si>
  <si>
    <t>Задача 5. Укрепление кадрового потенциала сферы культуры</t>
  </si>
  <si>
    <t>Задача 6. Обеспечение деятельности муниципальных учреждений культуры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</si>
  <si>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</si>
  <si>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</si>
  <si>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</si>
  <si>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</si>
  <si>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</si>
  <si>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</si>
  <si>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</si>
  <si>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</si>
  <si>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</si>
  <si>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</si>
  <si>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</si>
  <si>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</si>
  <si>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</si>
  <si>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</si>
  <si>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</si>
  <si>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</si>
  <si>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</si>
  <si>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</si>
  <si>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</si>
  <si>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</si>
  <si>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</si>
  <si>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</si>
  <si>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</si>
  <si>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</si>
  <si>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</si>
  <si>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</si>
  <si>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</si>
  <si>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</si>
  <si>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</si>
  <si>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</si>
  <si>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</si>
  <si>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</si>
  <si>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</si>
  <si>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</si>
  <si>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</si>
  <si>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</si>
  <si>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01.10.2022</t>
    </r>
  </si>
  <si>
    <r>
      <t xml:space="preserve">Касса на </t>
    </r>
    <r>
      <rPr>
        <b/>
        <sz val="13"/>
        <color indexed="10"/>
        <rFont val="Arial Cyr"/>
        <charset val="204"/>
      </rPr>
      <t>01.10.2022</t>
    </r>
  </si>
  <si>
    <t>3 КВАРТАЛ</t>
  </si>
  <si>
    <t>Подпрограмма № 1: "Ветераны" на 2018-2024 годы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</si>
  <si>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</si>
  <si>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 xml:space="preserve">количество ветеранов обратившихся        </t>
  </si>
  <si>
    <t>количество обратившихся        в КЦСО</t>
  </si>
  <si>
    <t>количество обратившихся в ГБУЗ СО ЦГБ</t>
  </si>
  <si>
    <t xml:space="preserve">количество ветеранов/пенсионеров состоящих на социальном обслуживании </t>
  </si>
  <si>
    <t>Задача 2. Организация медико-социальной реабилитации ветеранов и граждан пожилого возраста</t>
  </si>
  <si>
    <t>Задача 3 . Создание условий для активного участия ветеранов в общественной жизни, упрочение социальных связей</t>
  </si>
  <si>
    <t>15/0/12</t>
  </si>
  <si>
    <t>60/0/200%</t>
  </si>
  <si>
    <t>80</t>
  </si>
  <si>
    <t>32</t>
  </si>
  <si>
    <t>26</t>
  </si>
  <si>
    <t>14</t>
  </si>
  <si>
    <t>6</t>
  </si>
  <si>
    <t>192</t>
  </si>
  <si>
    <t>кКоличество лиц, прошедших диспансеризацию из числа лиц, впервые признанных инвалидами и инвалидов трудоспособного возраста, чел.</t>
  </si>
  <si>
    <t>80/39</t>
  </si>
  <si>
    <t>54,4/62%</t>
  </si>
  <si>
    <t>47/72</t>
  </si>
  <si>
    <t>47/60%</t>
  </si>
  <si>
    <t>79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</si>
  <si>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</si>
  <si>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</si>
  <si>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Количество инвалидов, обученных навыкам пользования техническими средствами реабилитации, чел</t>
  </si>
  <si>
    <t>235</t>
  </si>
  <si>
    <t>Задача 1.1. Обеспечение мероприятий по медицинской, социальной и психологической реабилитации инвалидов</t>
  </si>
  <si>
    <t>Задача 1.2. Обеспечение инвалидов средствами реабилитации и приспособлениями, облегчающими их труд и быт</t>
  </si>
  <si>
    <t>Задача 2.1. Обеспечение беспрепятственного доступа и пользования инвалидами объектами социальной и транспортной инфраструктуры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</si>
  <si>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</si>
  <si>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</si>
  <si>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</si>
  <si>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Задача 2.2. Обеспечение социокультурной реабилитации инвалидов</t>
  </si>
  <si>
    <t>121/2120</t>
  </si>
  <si>
    <t>161,33/106%</t>
  </si>
  <si>
    <t>Задача 2.3. Информационное, кадровое и методическое обеспечение системы реабилитации инвалидов.</t>
  </si>
  <si>
    <t>8</t>
  </si>
  <si>
    <t>количество направлений выделенных министерством здравоохранения в 2022</t>
  </si>
  <si>
    <t>количество обратившихся        на БМСЭ</t>
  </si>
  <si>
    <t>количество путевок выделяемых МСДиСП в 2022</t>
  </si>
  <si>
    <t>количество определено министерством труда, занятости и миграционной политики в 2022 году</t>
  </si>
  <si>
    <t>количество средств выделенных МСДиСП в 2022 году</t>
  </si>
  <si>
    <t>количество обратившихся        в УСЗН, КЦСОН и КСПН в 2022 году</t>
  </si>
  <si>
    <t>количество обратившихся        граждан за компенсацией</t>
  </si>
  <si>
    <r>
      <t xml:space="preserve">Муниципальная программа «Повышение качества предоставления муниципальных услуг» на 2022-2024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2022-2024 годы
</t>
    </r>
    <r>
      <rPr>
        <b/>
        <sz val="12"/>
        <rFont val="Times New Roman"/>
        <family val="1"/>
        <charset val="204"/>
      </rPr>
      <t xml:space="preserve">
</t>
    </r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</si>
  <si>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2018-2024 годы</t>
    </r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</si>
  <si>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</si>
  <si>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</si>
  <si>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</si>
  <si>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</si>
  <si>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</si>
  <si>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</si>
  <si>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не менее 25</t>
  </si>
  <si>
    <t>не менее 5 в год</t>
  </si>
  <si>
    <t>не менее 10 в год</t>
  </si>
  <si>
    <t>Задача 6, 7, 8, 9, 10</t>
  </si>
  <si>
    <t>Количество проведенных скрининговых обследований</t>
  </si>
  <si>
    <t>10870,89</t>
  </si>
  <si>
    <t>3800,0</t>
  </si>
  <si>
    <t>Из 8 несовершеннолетних преступников, 5-иногородние</t>
  </si>
  <si>
    <t>выполнение в 4 квартале</t>
  </si>
  <si>
    <t>выполнение работ в 4 квартале</t>
  </si>
  <si>
    <t>х</t>
  </si>
  <si>
    <t>Капитальный ремонт зданий общеобразовательх учреждений, находящихся в оперативном управлении МКУ "ТО и ЭЗ", шт.</t>
  </si>
  <si>
    <t>будет выполнено в 4 квартале</t>
  </si>
  <si>
    <t>выполнение в 4 кв</t>
  </si>
  <si>
    <t>177 822,278</t>
  </si>
  <si>
    <t>1034,563</t>
  </si>
  <si>
    <t>5825,435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</si>
</sst>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%"/>
    <numFmt numFmtId="166" formatCode="0.00000"/>
  </numFmts>
  <fonts count="2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3"/>
      <color rgb="FF7030A0"/>
      <name val="Arial Cyr"/>
      <charset val="204"/>
    </font>
    <font>
      <b/>
      <sz val="13"/>
      <color rgb="FFFF000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0"/>
      <color rgb="FFFF0000"/>
      <name val="Arial Cyr"/>
      <charset val="204"/>
    </font>
    <font>
      <b/>
      <u/>
      <sz val="10"/>
      <color rgb="FFFF0000"/>
      <name val="Arial Cyr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0" fillId="3" borderId="8" xfId="0" applyFill="1" applyBorder="1"/>
    <xf numFmtId="0" fontId="0" fillId="0" borderId="8" xfId="0" applyBorder="1"/>
    <xf numFmtId="0" fontId="0" fillId="3" borderId="0" xfId="0" applyFill="1"/>
    <xf numFmtId="0" fontId="0" fillId="0" borderId="11" xfId="0" applyBorder="1"/>
    <xf numFmtId="0" fontId="3" fillId="0" borderId="8" xfId="0" applyFont="1" applyFill="1" applyBorder="1" applyAlignment="1">
      <alignment horizontal="right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7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0" fillId="0" borderId="0" xfId="0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justify" vertical="center" wrapText="1"/>
    </xf>
    <xf numFmtId="166" fontId="9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right" wrapText="1"/>
    </xf>
    <xf numFmtId="3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0" fillId="0" borderId="0" xfId="0" applyFill="1"/>
    <xf numFmtId="0" fontId="14" fillId="0" borderId="0" xfId="0" applyFont="1"/>
    <xf numFmtId="0" fontId="14" fillId="0" borderId="3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7" fillId="0" borderId="20" xfId="0" applyFont="1" applyFill="1" applyBorder="1"/>
    <xf numFmtId="0" fontId="18" fillId="0" borderId="20" xfId="0" applyFont="1" applyFill="1" applyBorder="1"/>
    <xf numFmtId="0" fontId="14" fillId="3" borderId="16" xfId="0" applyFont="1" applyFill="1" applyBorder="1"/>
    <xf numFmtId="0" fontId="14" fillId="3" borderId="32" xfId="0" applyFont="1" applyFill="1" applyBorder="1" applyAlignment="1">
      <alignment horizontal="center"/>
    </xf>
    <xf numFmtId="4" fontId="19" fillId="3" borderId="8" xfId="0" applyNumberFormat="1" applyFont="1" applyFill="1" applyBorder="1"/>
    <xf numFmtId="0" fontId="19" fillId="3" borderId="32" xfId="0" applyNumberFormat="1" applyFont="1" applyFill="1" applyBorder="1"/>
    <xf numFmtId="4" fontId="19" fillId="3" borderId="32" xfId="0" applyNumberFormat="1" applyFont="1" applyFill="1" applyBorder="1"/>
    <xf numFmtId="4" fontId="19" fillId="3" borderId="35" xfId="0" applyNumberFormat="1" applyFont="1" applyFill="1" applyBorder="1"/>
    <xf numFmtId="10" fontId="6" fillId="0" borderId="8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2" fontId="2" fillId="0" borderId="8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66" fontId="9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top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4" fontId="2" fillId="0" borderId="17" xfId="0" applyNumberFormat="1" applyFont="1" applyFill="1" applyBorder="1" applyAlignment="1">
      <alignment horizontal="center" vertical="center"/>
    </xf>
    <xf numFmtId="4" fontId="2" fillId="0" borderId="11" xfId="0" applyNumberFormat="1" applyFont="1" applyFill="1" applyBorder="1" applyAlignment="1">
      <alignment vertical="top"/>
    </xf>
    <xf numFmtId="4" fontId="2" fillId="0" borderId="12" xfId="0" applyNumberFormat="1" applyFont="1" applyFill="1" applyBorder="1" applyAlignment="1">
      <alignment vertical="top"/>
    </xf>
    <xf numFmtId="10" fontId="2" fillId="0" borderId="12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vertical="center" wrapText="1"/>
    </xf>
    <xf numFmtId="4" fontId="2" fillId="0" borderId="21" xfId="0" applyNumberFormat="1" applyFont="1" applyFill="1" applyBorder="1" applyAlignment="1">
      <alignment vertical="top"/>
    </xf>
    <xf numFmtId="4" fontId="2" fillId="0" borderId="12" xfId="0" applyNumberFormat="1" applyFont="1" applyFill="1" applyBorder="1" applyAlignment="1">
      <alignment horizontal="center" vertical="top"/>
    </xf>
    <xf numFmtId="16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3" fontId="3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vertical="top"/>
    </xf>
    <xf numFmtId="9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top" wrapText="1"/>
    </xf>
    <xf numFmtId="49" fontId="3" fillId="0" borderId="17" xfId="0" applyNumberFormat="1" applyFont="1" applyFill="1" applyBorder="1" applyAlignment="1">
      <alignment horizontal="center" wrapText="1"/>
    </xf>
    <xf numFmtId="4" fontId="2" fillId="0" borderId="17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vertical="top" wrapText="1"/>
    </xf>
    <xf numFmtId="0" fontId="2" fillId="0" borderId="20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wrapText="1"/>
    </xf>
    <xf numFmtId="164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4" fontId="3" fillId="0" borderId="11" xfId="0" applyNumberFormat="1" applyFont="1" applyFill="1" applyBorder="1" applyAlignment="1">
      <alignment horizontal="center" vertical="top" wrapText="1"/>
    </xf>
    <xf numFmtId="10" fontId="3" fillId="0" borderId="11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12" xfId="0" applyNumberFormat="1" applyFont="1" applyFill="1" applyBorder="1" applyAlignment="1">
      <alignment horizontal="center" vertical="top" wrapText="1"/>
    </xf>
    <xf numFmtId="10" fontId="2" fillId="0" borderId="12" xfId="0" applyNumberFormat="1" applyFont="1" applyFill="1" applyBorder="1" applyAlignment="1">
      <alignment vertical="top" wrapText="1"/>
    </xf>
    <xf numFmtId="9" fontId="3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vertical="top" wrapText="1"/>
    </xf>
    <xf numFmtId="49" fontId="3" fillId="0" borderId="8" xfId="0" applyNumberFormat="1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top" wrapText="1"/>
    </xf>
    <xf numFmtId="3" fontId="2" fillId="0" borderId="12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vertical="top" wrapText="1"/>
    </xf>
    <xf numFmtId="10" fontId="2" fillId="0" borderId="11" xfId="0" applyNumberFormat="1" applyFont="1" applyFill="1" applyBorder="1" applyAlignment="1">
      <alignment vertical="top" wrapText="1"/>
    </xf>
    <xf numFmtId="4" fontId="2" fillId="0" borderId="12" xfId="0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9" fontId="26" fillId="0" borderId="8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top" wrapText="1"/>
    </xf>
    <xf numFmtId="0" fontId="0" fillId="0" borderId="11" xfId="0" applyFill="1" applyBorder="1"/>
    <xf numFmtId="4" fontId="2" fillId="0" borderId="11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vertical="top" wrapText="1"/>
    </xf>
    <xf numFmtId="0" fontId="0" fillId="0" borderId="8" xfId="0" applyFill="1" applyBorder="1" applyAlignment="1"/>
    <xf numFmtId="0" fontId="0" fillId="0" borderId="8" xfId="0" applyFill="1" applyBorder="1" applyAlignment="1">
      <alignment horizontal="center" vertical="center"/>
    </xf>
    <xf numFmtId="9" fontId="0" fillId="0" borderId="8" xfId="0" applyNumberFormat="1" applyFill="1" applyBorder="1" applyAlignment="1">
      <alignment horizontal="center" vertical="center"/>
    </xf>
    <xf numFmtId="10" fontId="2" fillId="0" borderId="8" xfId="0" applyNumberFormat="1" applyFont="1" applyFill="1" applyBorder="1" applyAlignment="1">
      <alignment vertical="top" wrapText="1"/>
    </xf>
    <xf numFmtId="0" fontId="0" fillId="0" borderId="8" xfId="0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center"/>
    </xf>
    <xf numFmtId="4" fontId="3" fillId="0" borderId="17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top"/>
    </xf>
    <xf numFmtId="4" fontId="3" fillId="0" borderId="17" xfId="0" applyNumberFormat="1" applyFont="1" applyFill="1" applyBorder="1" applyAlignment="1">
      <alignment horizontal="center" vertical="top"/>
    </xf>
    <xf numFmtId="10" fontId="3" fillId="0" borderId="8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righ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1" fontId="3" fillId="0" borderId="8" xfId="0" applyNumberFormat="1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vertical="center"/>
    </xf>
    <xf numFmtId="3" fontId="2" fillId="0" borderId="15" xfId="0" applyNumberFormat="1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5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justify" vertical="center" wrapText="1"/>
    </xf>
    <xf numFmtId="0" fontId="6" fillId="0" borderId="17" xfId="0" applyFont="1" applyFill="1" applyBorder="1" applyAlignment="1">
      <alignment horizontal="center" vertical="top" wrapText="1"/>
    </xf>
    <xf numFmtId="1" fontId="6" fillId="0" borderId="8" xfId="0" applyNumberFormat="1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vertical="center" wrapText="1"/>
    </xf>
    <xf numFmtId="2" fontId="9" fillId="0" borderId="16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7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justify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 wrapText="1"/>
    </xf>
    <xf numFmtId="2" fontId="9" fillId="0" borderId="16" xfId="0" applyNumberFormat="1" applyFont="1" applyFill="1" applyBorder="1" applyAlignment="1">
      <alignment vertical="center" wrapText="1"/>
    </xf>
    <xf numFmtId="2" fontId="6" fillId="0" borderId="8" xfId="0" applyNumberFormat="1" applyFont="1" applyFill="1" applyBorder="1" applyAlignment="1">
      <alignment horizontal="center" vertical="top" wrapText="1"/>
    </xf>
    <xf numFmtId="166" fontId="7" fillId="0" borderId="8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0" fontId="7" fillId="0" borderId="1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vertical="top" wrapText="1"/>
    </xf>
    <xf numFmtId="0" fontId="2" fillId="0" borderId="1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/>
    </xf>
    <xf numFmtId="0" fontId="9" fillId="0" borderId="8" xfId="0" applyFont="1" applyFill="1" applyBorder="1" applyAlignment="1">
      <alignment wrapText="1"/>
    </xf>
    <xf numFmtId="0" fontId="0" fillId="0" borderId="8" xfId="0" applyFill="1" applyBorder="1" applyAlignment="1">
      <alignment horizontal="center" vertical="top"/>
    </xf>
    <xf numFmtId="0" fontId="0" fillId="0" borderId="8" xfId="0" applyFill="1" applyBorder="1"/>
    <xf numFmtId="0" fontId="3" fillId="0" borderId="11" xfId="0" applyFont="1" applyFill="1" applyBorder="1" applyAlignment="1">
      <alignment horizontal="center" vertical="center" wrapText="1"/>
    </xf>
    <xf numFmtId="10" fontId="3" fillId="0" borderId="1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/>
    </xf>
    <xf numFmtId="4" fontId="12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Border="1" applyAlignment="1">
      <alignment horizontal="right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7" fillId="3" borderId="0" xfId="0" applyFont="1" applyFill="1"/>
    <xf numFmtId="0" fontId="14" fillId="0" borderId="32" xfId="0" applyFont="1" applyFill="1" applyBorder="1" applyAlignment="1">
      <alignment horizontal="center"/>
    </xf>
    <xf numFmtId="0" fontId="14" fillId="0" borderId="16" xfId="0" applyFont="1" applyFill="1" applyBorder="1"/>
    <xf numFmtId="0" fontId="19" fillId="0" borderId="8" xfId="0" applyNumberFormat="1" applyFont="1" applyFill="1" applyBorder="1"/>
    <xf numFmtId="4" fontId="19" fillId="0" borderId="8" xfId="0" applyNumberFormat="1" applyFont="1" applyFill="1" applyBorder="1"/>
    <xf numFmtId="0" fontId="0" fillId="0" borderId="16" xfId="0" applyFont="1" applyFill="1" applyBorder="1"/>
    <xf numFmtId="4" fontId="20" fillId="0" borderId="8" xfId="0" applyNumberFormat="1" applyFont="1" applyFill="1" applyBorder="1"/>
    <xf numFmtId="0" fontId="20" fillId="0" borderId="32" xfId="0" applyNumberFormat="1" applyFont="1" applyFill="1" applyBorder="1"/>
    <xf numFmtId="0" fontId="20" fillId="0" borderId="35" xfId="0" applyNumberFormat="1" applyFont="1" applyFill="1" applyBorder="1"/>
    <xf numFmtId="4" fontId="20" fillId="0" borderId="35" xfId="0" applyNumberFormat="1" applyFont="1" applyFill="1" applyBorder="1"/>
    <xf numFmtId="4" fontId="21" fillId="0" borderId="8" xfId="0" applyNumberFormat="1" applyFont="1" applyFill="1" applyBorder="1"/>
    <xf numFmtId="4" fontId="21" fillId="0" borderId="0" xfId="0" applyNumberFormat="1" applyFont="1" applyFill="1"/>
    <xf numFmtId="0" fontId="21" fillId="0" borderId="0" xfId="0" applyFont="1" applyFill="1"/>
    <xf numFmtId="0" fontId="19" fillId="0" borderId="32" xfId="0" applyNumberFormat="1" applyFont="1" applyFill="1" applyBorder="1"/>
    <xf numFmtId="0" fontId="19" fillId="0" borderId="17" xfId="0" applyNumberFormat="1" applyFont="1" applyFill="1" applyBorder="1"/>
    <xf numFmtId="0" fontId="19" fillId="0" borderId="35" xfId="0" applyNumberFormat="1" applyFont="1" applyFill="1" applyBorder="1"/>
    <xf numFmtId="4" fontId="19" fillId="0" borderId="32" xfId="0" applyNumberFormat="1" applyFont="1" applyFill="1" applyBorder="1"/>
    <xf numFmtId="4" fontId="19" fillId="0" borderId="35" xfId="0" applyNumberFormat="1" applyFont="1" applyFill="1" applyBorder="1"/>
    <xf numFmtId="0" fontId="14" fillId="0" borderId="32" xfId="0" applyFont="1" applyFill="1" applyBorder="1" applyAlignment="1">
      <alignment horizontal="center" vertical="top"/>
    </xf>
    <xf numFmtId="0" fontId="14" fillId="0" borderId="16" xfId="0" applyFont="1" applyFill="1" applyBorder="1" applyAlignment="1">
      <alignment vertical="top" wrapText="1"/>
    </xf>
    <xf numFmtId="0" fontId="14" fillId="0" borderId="18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4" fillId="0" borderId="36" xfId="0" applyFont="1" applyFill="1" applyBorder="1"/>
    <xf numFmtId="0" fontId="14" fillId="0" borderId="7" xfId="0" applyFont="1" applyFill="1" applyBorder="1"/>
    <xf numFmtId="4" fontId="19" fillId="0" borderId="36" xfId="0" applyNumberFormat="1" applyFont="1" applyFill="1" applyBorder="1"/>
    <xf numFmtId="4" fontId="19" fillId="0" borderId="6" xfId="0" applyNumberFormat="1" applyFont="1" applyFill="1" applyBorder="1"/>
    <xf numFmtId="4" fontId="19" fillId="0" borderId="37" xfId="0" applyNumberFormat="1" applyFont="1" applyFill="1" applyBorder="1"/>
    <xf numFmtId="0" fontId="17" fillId="0" borderId="0" xfId="0" applyFont="1" applyFill="1"/>
    <xf numFmtId="4" fontId="22" fillId="0" borderId="0" xfId="0" applyNumberFormat="1" applyFont="1" applyFill="1"/>
    <xf numFmtId="4" fontId="23" fillId="0" borderId="0" xfId="0" applyNumberFormat="1" applyFont="1" applyFill="1"/>
    <xf numFmtId="0" fontId="18" fillId="0" borderId="0" xfId="0" applyFont="1" applyFill="1"/>
    <xf numFmtId="4" fontId="24" fillId="0" borderId="0" xfId="0" applyNumberFormat="1" applyFont="1" applyFill="1"/>
    <xf numFmtId="4" fontId="25" fillId="0" borderId="0" xfId="0" applyNumberFormat="1" applyFont="1" applyFill="1"/>
    <xf numFmtId="0" fontId="14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4" fillId="0" borderId="0" xfId="0" applyFont="1" applyFill="1"/>
    <xf numFmtId="0" fontId="14" fillId="0" borderId="0" xfId="0" applyNumberFormat="1" applyFont="1" applyFill="1"/>
    <xf numFmtId="4" fontId="0" fillId="0" borderId="0" xfId="0" applyNumberFormat="1" applyFill="1"/>
    <xf numFmtId="0" fontId="2" fillId="0" borderId="1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10" fontId="2" fillId="0" borderId="12" xfId="0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165" fontId="2" fillId="0" borderId="8" xfId="0" applyNumberFormat="1" applyFont="1" applyFill="1" applyBorder="1" applyAlignment="1">
      <alignment horizontal="center" vertical="top" wrapText="1"/>
    </xf>
    <xf numFmtId="2" fontId="2" fillId="0" borderId="12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vertical="center" wrapText="1"/>
    </xf>
    <xf numFmtId="2" fontId="14" fillId="0" borderId="0" xfId="0" applyNumberFormat="1" applyFont="1" applyFill="1" applyAlignment="1">
      <alignment horizontal="center"/>
    </xf>
    <xf numFmtId="2" fontId="7" fillId="0" borderId="8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Fill="1"/>
    <xf numFmtId="4" fontId="0" fillId="0" borderId="0" xfId="0" applyNumberFormat="1"/>
    <xf numFmtId="4" fontId="0" fillId="0" borderId="0" xfId="0" applyNumberFormat="1" applyFont="1" applyFill="1" applyAlignment="1">
      <alignment horizontal="center"/>
    </xf>
    <xf numFmtId="49" fontId="3" fillId="0" borderId="17" xfId="0" applyNumberFormat="1" applyFont="1" applyFill="1" applyBorder="1" applyAlignment="1">
      <alignment horizontal="center" vertical="top" wrapText="1"/>
    </xf>
    <xf numFmtId="4" fontId="3" fillId="0" borderId="17" xfId="0" applyNumberFormat="1" applyFont="1" applyFill="1" applyBorder="1" applyAlignment="1">
      <alignment horizontal="center" vertical="top" wrapText="1"/>
    </xf>
    <xf numFmtId="4" fontId="28" fillId="0" borderId="8" xfId="0" applyNumberFormat="1" applyFont="1" applyBorder="1" applyAlignment="1">
      <alignment horizontal="center"/>
    </xf>
    <xf numFmtId="0" fontId="2" fillId="0" borderId="17" xfId="0" applyFont="1" applyFill="1" applyBorder="1" applyAlignment="1">
      <alignment horizontal="center" wrapText="1"/>
    </xf>
    <xf numFmtId="10" fontId="3" fillId="0" borderId="11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2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2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2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2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3" fillId="0" borderId="16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166" fontId="9" fillId="0" borderId="17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15" xfId="0" applyFill="1" applyBorder="1"/>
    <xf numFmtId="0" fontId="3" fillId="0" borderId="8" xfId="0" applyFont="1" applyFill="1" applyBorder="1" applyAlignment="1">
      <alignment horizontal="right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6" xfId="0" applyNumberFormat="1" applyFont="1" applyFill="1" applyBorder="1" applyAlignment="1">
      <alignment horizontal="left" vertical="top" wrapText="1"/>
    </xf>
    <xf numFmtId="0" fontId="3" fillId="0" borderId="24" xfId="0" applyNumberFormat="1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0" fontId="9" fillId="0" borderId="8" xfId="1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0" borderId="18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0" fillId="0" borderId="12" xfId="0" applyBorder="1"/>
    <xf numFmtId="0" fontId="3" fillId="0" borderId="13" xfId="0" applyFont="1" applyFill="1" applyBorder="1" applyAlignment="1">
      <alignment horizontal="left" vertical="top" wrapText="1"/>
    </xf>
    <xf numFmtId="0" fontId="3" fillId="0" borderId="2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wrapText="1"/>
    </xf>
    <xf numFmtId="0" fontId="3" fillId="0" borderId="24" xfId="0" applyFont="1" applyFill="1" applyBorder="1" applyAlignment="1">
      <alignment horizontal="left" wrapText="1"/>
    </xf>
    <xf numFmtId="0" fontId="3" fillId="0" borderId="1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right" wrapText="1"/>
    </xf>
    <xf numFmtId="0" fontId="3" fillId="0" borderId="17" xfId="0" applyFont="1" applyFill="1" applyBorder="1" applyAlignment="1">
      <alignment horizontal="right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Alignment="1">
      <alignment horizontal="center" vertical="top"/>
    </xf>
    <xf numFmtId="4" fontId="2" fillId="0" borderId="15" xfId="0" applyNumberFormat="1" applyFont="1" applyFill="1" applyBorder="1" applyAlignment="1">
      <alignment horizontal="center" vertical="top"/>
    </xf>
    <xf numFmtId="49" fontId="2" fillId="0" borderId="18" xfId="0" applyNumberFormat="1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center" vertical="top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24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top"/>
    </xf>
    <xf numFmtId="10" fontId="2" fillId="0" borderId="19" xfId="0" applyNumberFormat="1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top" wrapText="1"/>
    </xf>
    <xf numFmtId="0" fontId="3" fillId="0" borderId="24" xfId="0" applyFont="1" applyFill="1" applyBorder="1" applyAlignment="1">
      <alignment vertical="top" wrapText="1"/>
    </xf>
    <xf numFmtId="0" fontId="3" fillId="0" borderId="17" xfId="0" applyFont="1" applyFill="1" applyBorder="1" applyAlignment="1">
      <alignment vertical="top" wrapText="1"/>
    </xf>
    <xf numFmtId="0" fontId="0" fillId="0" borderId="15" xfId="0" applyBorder="1"/>
    <xf numFmtId="0" fontId="14" fillId="0" borderId="27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top"/>
    </xf>
    <xf numFmtId="0" fontId="14" fillId="0" borderId="34" xfId="0" applyFont="1" applyFill="1" applyBorder="1" applyAlignment="1">
      <alignment horizontal="center" vertical="top"/>
    </xf>
    <xf numFmtId="0" fontId="14" fillId="0" borderId="31" xfId="0" applyFont="1" applyFill="1" applyBorder="1" applyAlignment="1">
      <alignment horizontal="center" vertical="top"/>
    </xf>
    <xf numFmtId="0" fontId="15" fillId="0" borderId="0" xfId="0" applyFont="1" applyAlignment="1">
      <alignment horizontal="center"/>
    </xf>
    <xf numFmtId="0" fontId="14" fillId="0" borderId="25" xfId="0" applyFont="1" applyBorder="1" applyAlignment="1">
      <alignment horizontal="center" vertical="top" wrapText="1"/>
    </xf>
    <xf numFmtId="0" fontId="14" fillId="0" borderId="31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wrapText="1"/>
    </xf>
    <xf numFmtId="4" fontId="3" fillId="0" borderId="11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2" xfId="0" applyBorder="1"/>
    <xf numFmtId="4" fontId="2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 wrapText="1"/>
    </xf>
    <xf numFmtId="4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top" wrapText="1"/>
    </xf>
    <xf numFmtId="0" fontId="3" fillId="0" borderId="0" xfId="1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right" vertical="center" wrapText="1"/>
    </xf>
    <xf numFmtId="9" fontId="3" fillId="0" borderId="0" xfId="1" applyFont="1" applyFill="1" applyBorder="1" applyAlignment="1">
      <alignment horizontal="center" wrapText="1"/>
    </xf>
    <xf numFmtId="49" fontId="2" fillId="0" borderId="22" xfId="0" applyNumberFormat="1" applyFont="1" applyFill="1" applyBorder="1" applyAlignment="1">
      <alignment horizontal="center" vertical="center"/>
    </xf>
    <xf numFmtId="4" fontId="2" fillId="0" borderId="22" xfId="0" applyNumberFormat="1" applyFont="1" applyFill="1" applyBorder="1" applyAlignment="1">
      <alignment horizontal="center" vertical="center"/>
    </xf>
    <xf numFmtId="10" fontId="3" fillId="0" borderId="22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vertical="center" wrapText="1"/>
    </xf>
    <xf numFmtId="10" fontId="2" fillId="0" borderId="11" xfId="0" applyNumberFormat="1" applyFont="1" applyFill="1" applyBorder="1" applyAlignment="1">
      <alignment vertical="center" wrapText="1"/>
    </xf>
    <xf numFmtId="4" fontId="3" fillId="0" borderId="14" xfId="0" applyNumberFormat="1" applyFont="1" applyFill="1" applyBorder="1" applyAlignment="1">
      <alignment horizontal="center" wrapText="1"/>
    </xf>
    <xf numFmtId="0" fontId="0" fillId="0" borderId="16" xfId="0" applyBorder="1"/>
    <xf numFmtId="10" fontId="3" fillId="0" borderId="13" xfId="0" applyNumberFormat="1" applyFont="1" applyFill="1" applyBorder="1" applyAlignment="1">
      <alignment horizontal="center" wrapText="1"/>
    </xf>
    <xf numFmtId="10" fontId="3" fillId="0" borderId="16" xfId="0" applyNumberFormat="1" applyFont="1" applyFill="1" applyBorder="1" applyAlignment="1">
      <alignment horizontal="center" vertical="top" wrapText="1"/>
    </xf>
    <xf numFmtId="10" fontId="3" fillId="0" borderId="18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wrapText="1"/>
    </xf>
    <xf numFmtId="10" fontId="3" fillId="0" borderId="18" xfId="0" applyNumberFormat="1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12" fillId="0" borderId="8" xfId="0" applyFont="1" applyFill="1" applyBorder="1" applyAlignment="1">
      <alignment horizontal="left" vertical="center"/>
    </xf>
    <xf numFmtId="4" fontId="24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right" vertical="top" wrapText="1"/>
    </xf>
    <xf numFmtId="0" fontId="3" fillId="0" borderId="17" xfId="0" applyFont="1" applyFill="1" applyBorder="1" applyAlignment="1">
      <alignment horizontal="righ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91"/>
  <sheetViews>
    <sheetView tabSelected="1" topLeftCell="A403" zoomScale="70" zoomScaleNormal="70" workbookViewId="0">
      <selection activeCell="G414" sqref="G414"/>
    </sheetView>
  </sheetViews>
  <sheetFormatPr defaultRowHeight="14.4"/>
  <cols>
    <col min="1" max="1" width="9.33203125" customWidth="1"/>
    <col min="2" max="2" width="28.21875" customWidth="1"/>
    <col min="3" max="3" width="12.88671875" customWidth="1"/>
    <col min="4" max="4" width="17.21875" style="8" customWidth="1"/>
    <col min="5" max="5" width="20.44140625" customWidth="1"/>
    <col min="6" max="6" width="14.5546875" customWidth="1"/>
    <col min="7" max="7" width="42.21875" customWidth="1"/>
    <col min="8" max="8" width="15.6640625" customWidth="1"/>
    <col min="9" max="9" width="18.109375" customWidth="1"/>
    <col min="10" max="10" width="21.33203125" customWidth="1"/>
    <col min="11" max="11" width="22.44140625" customWidth="1"/>
    <col min="14" max="14" width="14.109375" customWidth="1"/>
    <col min="257" max="257" width="9.33203125" customWidth="1"/>
    <col min="258" max="258" width="28.21875" customWidth="1"/>
    <col min="259" max="259" width="12.88671875" customWidth="1"/>
    <col min="260" max="260" width="17.21875" customWidth="1"/>
    <col min="261" max="261" width="20.44140625" customWidth="1"/>
    <col min="262" max="262" width="14.5546875" customWidth="1"/>
    <col min="263" max="263" width="42.21875" customWidth="1"/>
    <col min="264" max="264" width="15.6640625" customWidth="1"/>
    <col min="265" max="265" width="18.109375" customWidth="1"/>
    <col min="266" max="266" width="14.44140625" customWidth="1"/>
    <col min="267" max="267" width="33.21875" customWidth="1"/>
    <col min="513" max="513" width="9.33203125" customWidth="1"/>
    <col min="514" max="514" width="28.21875" customWidth="1"/>
    <col min="515" max="515" width="12.88671875" customWidth="1"/>
    <col min="516" max="516" width="17.21875" customWidth="1"/>
    <col min="517" max="517" width="20.44140625" customWidth="1"/>
    <col min="518" max="518" width="14.5546875" customWidth="1"/>
    <col min="519" max="519" width="42.21875" customWidth="1"/>
    <col min="520" max="520" width="15.6640625" customWidth="1"/>
    <col min="521" max="521" width="18.109375" customWidth="1"/>
    <col min="522" max="522" width="14.44140625" customWidth="1"/>
    <col min="523" max="523" width="33.21875" customWidth="1"/>
    <col min="769" max="769" width="9.33203125" customWidth="1"/>
    <col min="770" max="770" width="28.21875" customWidth="1"/>
    <col min="771" max="771" width="12.88671875" customWidth="1"/>
    <col min="772" max="772" width="17.21875" customWidth="1"/>
    <col min="773" max="773" width="20.44140625" customWidth="1"/>
    <col min="774" max="774" width="14.5546875" customWidth="1"/>
    <col min="775" max="775" width="42.21875" customWidth="1"/>
    <col min="776" max="776" width="15.6640625" customWidth="1"/>
    <col min="777" max="777" width="18.109375" customWidth="1"/>
    <col min="778" max="778" width="14.44140625" customWidth="1"/>
    <col min="779" max="779" width="33.21875" customWidth="1"/>
    <col min="1025" max="1025" width="9.33203125" customWidth="1"/>
    <col min="1026" max="1026" width="28.21875" customWidth="1"/>
    <col min="1027" max="1027" width="12.88671875" customWidth="1"/>
    <col min="1028" max="1028" width="17.21875" customWidth="1"/>
    <col min="1029" max="1029" width="20.44140625" customWidth="1"/>
    <col min="1030" max="1030" width="14.5546875" customWidth="1"/>
    <col min="1031" max="1031" width="42.21875" customWidth="1"/>
    <col min="1032" max="1032" width="15.6640625" customWidth="1"/>
    <col min="1033" max="1033" width="18.109375" customWidth="1"/>
    <col min="1034" max="1034" width="14.44140625" customWidth="1"/>
    <col min="1035" max="1035" width="33.21875" customWidth="1"/>
    <col min="1281" max="1281" width="9.33203125" customWidth="1"/>
    <col min="1282" max="1282" width="28.21875" customWidth="1"/>
    <col min="1283" max="1283" width="12.88671875" customWidth="1"/>
    <col min="1284" max="1284" width="17.21875" customWidth="1"/>
    <col min="1285" max="1285" width="20.44140625" customWidth="1"/>
    <col min="1286" max="1286" width="14.5546875" customWidth="1"/>
    <col min="1287" max="1287" width="42.21875" customWidth="1"/>
    <col min="1288" max="1288" width="15.6640625" customWidth="1"/>
    <col min="1289" max="1289" width="18.109375" customWidth="1"/>
    <col min="1290" max="1290" width="14.44140625" customWidth="1"/>
    <col min="1291" max="1291" width="33.21875" customWidth="1"/>
    <col min="1537" max="1537" width="9.33203125" customWidth="1"/>
    <col min="1538" max="1538" width="28.21875" customWidth="1"/>
    <col min="1539" max="1539" width="12.88671875" customWidth="1"/>
    <col min="1540" max="1540" width="17.21875" customWidth="1"/>
    <col min="1541" max="1541" width="20.44140625" customWidth="1"/>
    <col min="1542" max="1542" width="14.5546875" customWidth="1"/>
    <col min="1543" max="1543" width="42.21875" customWidth="1"/>
    <col min="1544" max="1544" width="15.6640625" customWidth="1"/>
    <col min="1545" max="1545" width="18.109375" customWidth="1"/>
    <col min="1546" max="1546" width="14.44140625" customWidth="1"/>
    <col min="1547" max="1547" width="33.21875" customWidth="1"/>
    <col min="1793" max="1793" width="9.33203125" customWidth="1"/>
    <col min="1794" max="1794" width="28.21875" customWidth="1"/>
    <col min="1795" max="1795" width="12.88671875" customWidth="1"/>
    <col min="1796" max="1796" width="17.21875" customWidth="1"/>
    <col min="1797" max="1797" width="20.44140625" customWidth="1"/>
    <col min="1798" max="1798" width="14.5546875" customWidth="1"/>
    <col min="1799" max="1799" width="42.21875" customWidth="1"/>
    <col min="1800" max="1800" width="15.6640625" customWidth="1"/>
    <col min="1801" max="1801" width="18.109375" customWidth="1"/>
    <col min="1802" max="1802" width="14.44140625" customWidth="1"/>
    <col min="1803" max="1803" width="33.21875" customWidth="1"/>
    <col min="2049" max="2049" width="9.33203125" customWidth="1"/>
    <col min="2050" max="2050" width="28.21875" customWidth="1"/>
    <col min="2051" max="2051" width="12.88671875" customWidth="1"/>
    <col min="2052" max="2052" width="17.21875" customWidth="1"/>
    <col min="2053" max="2053" width="20.44140625" customWidth="1"/>
    <col min="2054" max="2054" width="14.5546875" customWidth="1"/>
    <col min="2055" max="2055" width="42.21875" customWidth="1"/>
    <col min="2056" max="2056" width="15.6640625" customWidth="1"/>
    <col min="2057" max="2057" width="18.109375" customWidth="1"/>
    <col min="2058" max="2058" width="14.44140625" customWidth="1"/>
    <col min="2059" max="2059" width="33.21875" customWidth="1"/>
    <col min="2305" max="2305" width="9.33203125" customWidth="1"/>
    <col min="2306" max="2306" width="28.21875" customWidth="1"/>
    <col min="2307" max="2307" width="12.88671875" customWidth="1"/>
    <col min="2308" max="2308" width="17.21875" customWidth="1"/>
    <col min="2309" max="2309" width="20.44140625" customWidth="1"/>
    <col min="2310" max="2310" width="14.5546875" customWidth="1"/>
    <col min="2311" max="2311" width="42.21875" customWidth="1"/>
    <col min="2312" max="2312" width="15.6640625" customWidth="1"/>
    <col min="2313" max="2313" width="18.109375" customWidth="1"/>
    <col min="2314" max="2314" width="14.44140625" customWidth="1"/>
    <col min="2315" max="2315" width="33.21875" customWidth="1"/>
    <col min="2561" max="2561" width="9.33203125" customWidth="1"/>
    <col min="2562" max="2562" width="28.21875" customWidth="1"/>
    <col min="2563" max="2563" width="12.88671875" customWidth="1"/>
    <col min="2564" max="2564" width="17.21875" customWidth="1"/>
    <col min="2565" max="2565" width="20.44140625" customWidth="1"/>
    <col min="2566" max="2566" width="14.5546875" customWidth="1"/>
    <col min="2567" max="2567" width="42.21875" customWidth="1"/>
    <col min="2568" max="2568" width="15.6640625" customWidth="1"/>
    <col min="2569" max="2569" width="18.109375" customWidth="1"/>
    <col min="2570" max="2570" width="14.44140625" customWidth="1"/>
    <col min="2571" max="2571" width="33.21875" customWidth="1"/>
    <col min="2817" max="2817" width="9.33203125" customWidth="1"/>
    <col min="2818" max="2818" width="28.21875" customWidth="1"/>
    <col min="2819" max="2819" width="12.88671875" customWidth="1"/>
    <col min="2820" max="2820" width="17.21875" customWidth="1"/>
    <col min="2821" max="2821" width="20.44140625" customWidth="1"/>
    <col min="2822" max="2822" width="14.5546875" customWidth="1"/>
    <col min="2823" max="2823" width="42.21875" customWidth="1"/>
    <col min="2824" max="2824" width="15.6640625" customWidth="1"/>
    <col min="2825" max="2825" width="18.109375" customWidth="1"/>
    <col min="2826" max="2826" width="14.44140625" customWidth="1"/>
    <col min="2827" max="2827" width="33.21875" customWidth="1"/>
    <col min="3073" max="3073" width="9.33203125" customWidth="1"/>
    <col min="3074" max="3074" width="28.21875" customWidth="1"/>
    <col min="3075" max="3075" width="12.88671875" customWidth="1"/>
    <col min="3076" max="3076" width="17.21875" customWidth="1"/>
    <col min="3077" max="3077" width="20.44140625" customWidth="1"/>
    <col min="3078" max="3078" width="14.5546875" customWidth="1"/>
    <col min="3079" max="3079" width="42.21875" customWidth="1"/>
    <col min="3080" max="3080" width="15.6640625" customWidth="1"/>
    <col min="3081" max="3081" width="18.109375" customWidth="1"/>
    <col min="3082" max="3082" width="14.44140625" customWidth="1"/>
    <col min="3083" max="3083" width="33.21875" customWidth="1"/>
    <col min="3329" max="3329" width="9.33203125" customWidth="1"/>
    <col min="3330" max="3330" width="28.21875" customWidth="1"/>
    <col min="3331" max="3331" width="12.88671875" customWidth="1"/>
    <col min="3332" max="3332" width="17.21875" customWidth="1"/>
    <col min="3333" max="3333" width="20.44140625" customWidth="1"/>
    <col min="3334" max="3334" width="14.5546875" customWidth="1"/>
    <col min="3335" max="3335" width="42.21875" customWidth="1"/>
    <col min="3336" max="3336" width="15.6640625" customWidth="1"/>
    <col min="3337" max="3337" width="18.109375" customWidth="1"/>
    <col min="3338" max="3338" width="14.44140625" customWidth="1"/>
    <col min="3339" max="3339" width="33.21875" customWidth="1"/>
    <col min="3585" max="3585" width="9.33203125" customWidth="1"/>
    <col min="3586" max="3586" width="28.21875" customWidth="1"/>
    <col min="3587" max="3587" width="12.88671875" customWidth="1"/>
    <col min="3588" max="3588" width="17.21875" customWidth="1"/>
    <col min="3589" max="3589" width="20.44140625" customWidth="1"/>
    <col min="3590" max="3590" width="14.5546875" customWidth="1"/>
    <col min="3591" max="3591" width="42.21875" customWidth="1"/>
    <col min="3592" max="3592" width="15.6640625" customWidth="1"/>
    <col min="3593" max="3593" width="18.109375" customWidth="1"/>
    <col min="3594" max="3594" width="14.44140625" customWidth="1"/>
    <col min="3595" max="3595" width="33.21875" customWidth="1"/>
    <col min="3841" max="3841" width="9.33203125" customWidth="1"/>
    <col min="3842" max="3842" width="28.21875" customWidth="1"/>
    <col min="3843" max="3843" width="12.88671875" customWidth="1"/>
    <col min="3844" max="3844" width="17.21875" customWidth="1"/>
    <col min="3845" max="3845" width="20.44140625" customWidth="1"/>
    <col min="3846" max="3846" width="14.5546875" customWidth="1"/>
    <col min="3847" max="3847" width="42.21875" customWidth="1"/>
    <col min="3848" max="3848" width="15.6640625" customWidth="1"/>
    <col min="3849" max="3849" width="18.109375" customWidth="1"/>
    <col min="3850" max="3850" width="14.44140625" customWidth="1"/>
    <col min="3851" max="3851" width="33.21875" customWidth="1"/>
    <col min="4097" max="4097" width="9.33203125" customWidth="1"/>
    <col min="4098" max="4098" width="28.21875" customWidth="1"/>
    <col min="4099" max="4099" width="12.88671875" customWidth="1"/>
    <col min="4100" max="4100" width="17.21875" customWidth="1"/>
    <col min="4101" max="4101" width="20.44140625" customWidth="1"/>
    <col min="4102" max="4102" width="14.5546875" customWidth="1"/>
    <col min="4103" max="4103" width="42.21875" customWidth="1"/>
    <col min="4104" max="4104" width="15.6640625" customWidth="1"/>
    <col min="4105" max="4105" width="18.109375" customWidth="1"/>
    <col min="4106" max="4106" width="14.44140625" customWidth="1"/>
    <col min="4107" max="4107" width="33.21875" customWidth="1"/>
    <col min="4353" max="4353" width="9.33203125" customWidth="1"/>
    <col min="4354" max="4354" width="28.21875" customWidth="1"/>
    <col min="4355" max="4355" width="12.88671875" customWidth="1"/>
    <col min="4356" max="4356" width="17.21875" customWidth="1"/>
    <col min="4357" max="4357" width="20.44140625" customWidth="1"/>
    <col min="4358" max="4358" width="14.5546875" customWidth="1"/>
    <col min="4359" max="4359" width="42.21875" customWidth="1"/>
    <col min="4360" max="4360" width="15.6640625" customWidth="1"/>
    <col min="4361" max="4361" width="18.109375" customWidth="1"/>
    <col min="4362" max="4362" width="14.44140625" customWidth="1"/>
    <col min="4363" max="4363" width="33.21875" customWidth="1"/>
    <col min="4609" max="4609" width="9.33203125" customWidth="1"/>
    <col min="4610" max="4610" width="28.21875" customWidth="1"/>
    <col min="4611" max="4611" width="12.88671875" customWidth="1"/>
    <col min="4612" max="4612" width="17.21875" customWidth="1"/>
    <col min="4613" max="4613" width="20.44140625" customWidth="1"/>
    <col min="4614" max="4614" width="14.5546875" customWidth="1"/>
    <col min="4615" max="4615" width="42.21875" customWidth="1"/>
    <col min="4616" max="4616" width="15.6640625" customWidth="1"/>
    <col min="4617" max="4617" width="18.109375" customWidth="1"/>
    <col min="4618" max="4618" width="14.44140625" customWidth="1"/>
    <col min="4619" max="4619" width="33.21875" customWidth="1"/>
    <col min="4865" max="4865" width="9.33203125" customWidth="1"/>
    <col min="4866" max="4866" width="28.21875" customWidth="1"/>
    <col min="4867" max="4867" width="12.88671875" customWidth="1"/>
    <col min="4868" max="4868" width="17.21875" customWidth="1"/>
    <col min="4869" max="4869" width="20.44140625" customWidth="1"/>
    <col min="4870" max="4870" width="14.5546875" customWidth="1"/>
    <col min="4871" max="4871" width="42.21875" customWidth="1"/>
    <col min="4872" max="4872" width="15.6640625" customWidth="1"/>
    <col min="4873" max="4873" width="18.109375" customWidth="1"/>
    <col min="4874" max="4874" width="14.44140625" customWidth="1"/>
    <col min="4875" max="4875" width="33.21875" customWidth="1"/>
    <col min="5121" max="5121" width="9.33203125" customWidth="1"/>
    <col min="5122" max="5122" width="28.21875" customWidth="1"/>
    <col min="5123" max="5123" width="12.88671875" customWidth="1"/>
    <col min="5124" max="5124" width="17.21875" customWidth="1"/>
    <col min="5125" max="5125" width="20.44140625" customWidth="1"/>
    <col min="5126" max="5126" width="14.5546875" customWidth="1"/>
    <col min="5127" max="5127" width="42.21875" customWidth="1"/>
    <col min="5128" max="5128" width="15.6640625" customWidth="1"/>
    <col min="5129" max="5129" width="18.109375" customWidth="1"/>
    <col min="5130" max="5130" width="14.44140625" customWidth="1"/>
    <col min="5131" max="5131" width="33.21875" customWidth="1"/>
    <col min="5377" max="5377" width="9.33203125" customWidth="1"/>
    <col min="5378" max="5378" width="28.21875" customWidth="1"/>
    <col min="5379" max="5379" width="12.88671875" customWidth="1"/>
    <col min="5380" max="5380" width="17.21875" customWidth="1"/>
    <col min="5381" max="5381" width="20.44140625" customWidth="1"/>
    <col min="5382" max="5382" width="14.5546875" customWidth="1"/>
    <col min="5383" max="5383" width="42.21875" customWidth="1"/>
    <col min="5384" max="5384" width="15.6640625" customWidth="1"/>
    <col min="5385" max="5385" width="18.109375" customWidth="1"/>
    <col min="5386" max="5386" width="14.44140625" customWidth="1"/>
    <col min="5387" max="5387" width="33.21875" customWidth="1"/>
    <col min="5633" max="5633" width="9.33203125" customWidth="1"/>
    <col min="5634" max="5634" width="28.21875" customWidth="1"/>
    <col min="5635" max="5635" width="12.88671875" customWidth="1"/>
    <col min="5636" max="5636" width="17.21875" customWidth="1"/>
    <col min="5637" max="5637" width="20.44140625" customWidth="1"/>
    <col min="5638" max="5638" width="14.5546875" customWidth="1"/>
    <col min="5639" max="5639" width="42.21875" customWidth="1"/>
    <col min="5640" max="5640" width="15.6640625" customWidth="1"/>
    <col min="5641" max="5641" width="18.109375" customWidth="1"/>
    <col min="5642" max="5642" width="14.44140625" customWidth="1"/>
    <col min="5643" max="5643" width="33.21875" customWidth="1"/>
    <col min="5889" max="5889" width="9.33203125" customWidth="1"/>
    <col min="5890" max="5890" width="28.21875" customWidth="1"/>
    <col min="5891" max="5891" width="12.88671875" customWidth="1"/>
    <col min="5892" max="5892" width="17.21875" customWidth="1"/>
    <col min="5893" max="5893" width="20.44140625" customWidth="1"/>
    <col min="5894" max="5894" width="14.5546875" customWidth="1"/>
    <col min="5895" max="5895" width="42.21875" customWidth="1"/>
    <col min="5896" max="5896" width="15.6640625" customWidth="1"/>
    <col min="5897" max="5897" width="18.109375" customWidth="1"/>
    <col min="5898" max="5898" width="14.44140625" customWidth="1"/>
    <col min="5899" max="5899" width="33.21875" customWidth="1"/>
    <col min="6145" max="6145" width="9.33203125" customWidth="1"/>
    <col min="6146" max="6146" width="28.21875" customWidth="1"/>
    <col min="6147" max="6147" width="12.88671875" customWidth="1"/>
    <col min="6148" max="6148" width="17.21875" customWidth="1"/>
    <col min="6149" max="6149" width="20.44140625" customWidth="1"/>
    <col min="6150" max="6150" width="14.5546875" customWidth="1"/>
    <col min="6151" max="6151" width="42.21875" customWidth="1"/>
    <col min="6152" max="6152" width="15.6640625" customWidth="1"/>
    <col min="6153" max="6153" width="18.109375" customWidth="1"/>
    <col min="6154" max="6154" width="14.44140625" customWidth="1"/>
    <col min="6155" max="6155" width="33.21875" customWidth="1"/>
    <col min="6401" max="6401" width="9.33203125" customWidth="1"/>
    <col min="6402" max="6402" width="28.21875" customWidth="1"/>
    <col min="6403" max="6403" width="12.88671875" customWidth="1"/>
    <col min="6404" max="6404" width="17.21875" customWidth="1"/>
    <col min="6405" max="6405" width="20.44140625" customWidth="1"/>
    <col min="6406" max="6406" width="14.5546875" customWidth="1"/>
    <col min="6407" max="6407" width="42.21875" customWidth="1"/>
    <col min="6408" max="6408" width="15.6640625" customWidth="1"/>
    <col min="6409" max="6409" width="18.109375" customWidth="1"/>
    <col min="6410" max="6410" width="14.44140625" customWidth="1"/>
    <col min="6411" max="6411" width="33.21875" customWidth="1"/>
    <col min="6657" max="6657" width="9.33203125" customWidth="1"/>
    <col min="6658" max="6658" width="28.21875" customWidth="1"/>
    <col min="6659" max="6659" width="12.88671875" customWidth="1"/>
    <col min="6660" max="6660" width="17.21875" customWidth="1"/>
    <col min="6661" max="6661" width="20.44140625" customWidth="1"/>
    <col min="6662" max="6662" width="14.5546875" customWidth="1"/>
    <col min="6663" max="6663" width="42.21875" customWidth="1"/>
    <col min="6664" max="6664" width="15.6640625" customWidth="1"/>
    <col min="6665" max="6665" width="18.109375" customWidth="1"/>
    <col min="6666" max="6666" width="14.44140625" customWidth="1"/>
    <col min="6667" max="6667" width="33.21875" customWidth="1"/>
    <col min="6913" max="6913" width="9.33203125" customWidth="1"/>
    <col min="6914" max="6914" width="28.21875" customWidth="1"/>
    <col min="6915" max="6915" width="12.88671875" customWidth="1"/>
    <col min="6916" max="6916" width="17.21875" customWidth="1"/>
    <col min="6917" max="6917" width="20.44140625" customWidth="1"/>
    <col min="6918" max="6918" width="14.5546875" customWidth="1"/>
    <col min="6919" max="6919" width="42.21875" customWidth="1"/>
    <col min="6920" max="6920" width="15.6640625" customWidth="1"/>
    <col min="6921" max="6921" width="18.109375" customWidth="1"/>
    <col min="6922" max="6922" width="14.44140625" customWidth="1"/>
    <col min="6923" max="6923" width="33.21875" customWidth="1"/>
    <col min="7169" max="7169" width="9.33203125" customWidth="1"/>
    <col min="7170" max="7170" width="28.21875" customWidth="1"/>
    <col min="7171" max="7171" width="12.88671875" customWidth="1"/>
    <col min="7172" max="7172" width="17.21875" customWidth="1"/>
    <col min="7173" max="7173" width="20.44140625" customWidth="1"/>
    <col min="7174" max="7174" width="14.5546875" customWidth="1"/>
    <col min="7175" max="7175" width="42.21875" customWidth="1"/>
    <col min="7176" max="7176" width="15.6640625" customWidth="1"/>
    <col min="7177" max="7177" width="18.109375" customWidth="1"/>
    <col min="7178" max="7178" width="14.44140625" customWidth="1"/>
    <col min="7179" max="7179" width="33.21875" customWidth="1"/>
    <col min="7425" max="7425" width="9.33203125" customWidth="1"/>
    <col min="7426" max="7426" width="28.21875" customWidth="1"/>
    <col min="7427" max="7427" width="12.88671875" customWidth="1"/>
    <col min="7428" max="7428" width="17.21875" customWidth="1"/>
    <col min="7429" max="7429" width="20.44140625" customWidth="1"/>
    <col min="7430" max="7430" width="14.5546875" customWidth="1"/>
    <col min="7431" max="7431" width="42.21875" customWidth="1"/>
    <col min="7432" max="7432" width="15.6640625" customWidth="1"/>
    <col min="7433" max="7433" width="18.109375" customWidth="1"/>
    <col min="7434" max="7434" width="14.44140625" customWidth="1"/>
    <col min="7435" max="7435" width="33.21875" customWidth="1"/>
    <col min="7681" max="7681" width="9.33203125" customWidth="1"/>
    <col min="7682" max="7682" width="28.21875" customWidth="1"/>
    <col min="7683" max="7683" width="12.88671875" customWidth="1"/>
    <col min="7684" max="7684" width="17.21875" customWidth="1"/>
    <col min="7685" max="7685" width="20.44140625" customWidth="1"/>
    <col min="7686" max="7686" width="14.5546875" customWidth="1"/>
    <col min="7687" max="7687" width="42.21875" customWidth="1"/>
    <col min="7688" max="7688" width="15.6640625" customWidth="1"/>
    <col min="7689" max="7689" width="18.109375" customWidth="1"/>
    <col min="7690" max="7690" width="14.44140625" customWidth="1"/>
    <col min="7691" max="7691" width="33.21875" customWidth="1"/>
    <col min="7937" max="7937" width="9.33203125" customWidth="1"/>
    <col min="7938" max="7938" width="28.21875" customWidth="1"/>
    <col min="7939" max="7939" width="12.88671875" customWidth="1"/>
    <col min="7940" max="7940" width="17.21875" customWidth="1"/>
    <col min="7941" max="7941" width="20.44140625" customWidth="1"/>
    <col min="7942" max="7942" width="14.5546875" customWidth="1"/>
    <col min="7943" max="7943" width="42.21875" customWidth="1"/>
    <col min="7944" max="7944" width="15.6640625" customWidth="1"/>
    <col min="7945" max="7945" width="18.109375" customWidth="1"/>
    <col min="7946" max="7946" width="14.44140625" customWidth="1"/>
    <col min="7947" max="7947" width="33.21875" customWidth="1"/>
    <col min="8193" max="8193" width="9.33203125" customWidth="1"/>
    <col min="8194" max="8194" width="28.21875" customWidth="1"/>
    <col min="8195" max="8195" width="12.88671875" customWidth="1"/>
    <col min="8196" max="8196" width="17.21875" customWidth="1"/>
    <col min="8197" max="8197" width="20.44140625" customWidth="1"/>
    <col min="8198" max="8198" width="14.5546875" customWidth="1"/>
    <col min="8199" max="8199" width="42.21875" customWidth="1"/>
    <col min="8200" max="8200" width="15.6640625" customWidth="1"/>
    <col min="8201" max="8201" width="18.109375" customWidth="1"/>
    <col min="8202" max="8202" width="14.44140625" customWidth="1"/>
    <col min="8203" max="8203" width="33.21875" customWidth="1"/>
    <col min="8449" max="8449" width="9.33203125" customWidth="1"/>
    <col min="8450" max="8450" width="28.21875" customWidth="1"/>
    <col min="8451" max="8451" width="12.88671875" customWidth="1"/>
    <col min="8452" max="8452" width="17.21875" customWidth="1"/>
    <col min="8453" max="8453" width="20.44140625" customWidth="1"/>
    <col min="8454" max="8454" width="14.5546875" customWidth="1"/>
    <col min="8455" max="8455" width="42.21875" customWidth="1"/>
    <col min="8456" max="8456" width="15.6640625" customWidth="1"/>
    <col min="8457" max="8457" width="18.109375" customWidth="1"/>
    <col min="8458" max="8458" width="14.44140625" customWidth="1"/>
    <col min="8459" max="8459" width="33.21875" customWidth="1"/>
    <col min="8705" max="8705" width="9.33203125" customWidth="1"/>
    <col min="8706" max="8706" width="28.21875" customWidth="1"/>
    <col min="8707" max="8707" width="12.88671875" customWidth="1"/>
    <col min="8708" max="8708" width="17.21875" customWidth="1"/>
    <col min="8709" max="8709" width="20.44140625" customWidth="1"/>
    <col min="8710" max="8710" width="14.5546875" customWidth="1"/>
    <col min="8711" max="8711" width="42.21875" customWidth="1"/>
    <col min="8712" max="8712" width="15.6640625" customWidth="1"/>
    <col min="8713" max="8713" width="18.109375" customWidth="1"/>
    <col min="8714" max="8714" width="14.44140625" customWidth="1"/>
    <col min="8715" max="8715" width="33.21875" customWidth="1"/>
    <col min="8961" max="8961" width="9.33203125" customWidth="1"/>
    <col min="8962" max="8962" width="28.21875" customWidth="1"/>
    <col min="8963" max="8963" width="12.88671875" customWidth="1"/>
    <col min="8964" max="8964" width="17.21875" customWidth="1"/>
    <col min="8965" max="8965" width="20.44140625" customWidth="1"/>
    <col min="8966" max="8966" width="14.5546875" customWidth="1"/>
    <col min="8967" max="8967" width="42.21875" customWidth="1"/>
    <col min="8968" max="8968" width="15.6640625" customWidth="1"/>
    <col min="8969" max="8969" width="18.109375" customWidth="1"/>
    <col min="8970" max="8970" width="14.44140625" customWidth="1"/>
    <col min="8971" max="8971" width="33.21875" customWidth="1"/>
    <col min="9217" max="9217" width="9.33203125" customWidth="1"/>
    <col min="9218" max="9218" width="28.21875" customWidth="1"/>
    <col min="9219" max="9219" width="12.88671875" customWidth="1"/>
    <col min="9220" max="9220" width="17.21875" customWidth="1"/>
    <col min="9221" max="9221" width="20.44140625" customWidth="1"/>
    <col min="9222" max="9222" width="14.5546875" customWidth="1"/>
    <col min="9223" max="9223" width="42.21875" customWidth="1"/>
    <col min="9224" max="9224" width="15.6640625" customWidth="1"/>
    <col min="9225" max="9225" width="18.109375" customWidth="1"/>
    <col min="9226" max="9226" width="14.44140625" customWidth="1"/>
    <col min="9227" max="9227" width="33.21875" customWidth="1"/>
    <col min="9473" max="9473" width="9.33203125" customWidth="1"/>
    <col min="9474" max="9474" width="28.21875" customWidth="1"/>
    <col min="9475" max="9475" width="12.88671875" customWidth="1"/>
    <col min="9476" max="9476" width="17.21875" customWidth="1"/>
    <col min="9477" max="9477" width="20.44140625" customWidth="1"/>
    <col min="9478" max="9478" width="14.5546875" customWidth="1"/>
    <col min="9479" max="9479" width="42.21875" customWidth="1"/>
    <col min="9480" max="9480" width="15.6640625" customWidth="1"/>
    <col min="9481" max="9481" width="18.109375" customWidth="1"/>
    <col min="9482" max="9482" width="14.44140625" customWidth="1"/>
    <col min="9483" max="9483" width="33.21875" customWidth="1"/>
    <col min="9729" max="9729" width="9.33203125" customWidth="1"/>
    <col min="9730" max="9730" width="28.21875" customWidth="1"/>
    <col min="9731" max="9731" width="12.88671875" customWidth="1"/>
    <col min="9732" max="9732" width="17.21875" customWidth="1"/>
    <col min="9733" max="9733" width="20.44140625" customWidth="1"/>
    <col min="9734" max="9734" width="14.5546875" customWidth="1"/>
    <col min="9735" max="9735" width="42.21875" customWidth="1"/>
    <col min="9736" max="9736" width="15.6640625" customWidth="1"/>
    <col min="9737" max="9737" width="18.109375" customWidth="1"/>
    <col min="9738" max="9738" width="14.44140625" customWidth="1"/>
    <col min="9739" max="9739" width="33.21875" customWidth="1"/>
    <col min="9985" max="9985" width="9.33203125" customWidth="1"/>
    <col min="9986" max="9986" width="28.21875" customWidth="1"/>
    <col min="9987" max="9987" width="12.88671875" customWidth="1"/>
    <col min="9988" max="9988" width="17.21875" customWidth="1"/>
    <col min="9989" max="9989" width="20.44140625" customWidth="1"/>
    <col min="9990" max="9990" width="14.5546875" customWidth="1"/>
    <col min="9991" max="9991" width="42.21875" customWidth="1"/>
    <col min="9992" max="9992" width="15.6640625" customWidth="1"/>
    <col min="9993" max="9993" width="18.109375" customWidth="1"/>
    <col min="9994" max="9994" width="14.44140625" customWidth="1"/>
    <col min="9995" max="9995" width="33.21875" customWidth="1"/>
    <col min="10241" max="10241" width="9.33203125" customWidth="1"/>
    <col min="10242" max="10242" width="28.21875" customWidth="1"/>
    <col min="10243" max="10243" width="12.88671875" customWidth="1"/>
    <col min="10244" max="10244" width="17.21875" customWidth="1"/>
    <col min="10245" max="10245" width="20.44140625" customWidth="1"/>
    <col min="10246" max="10246" width="14.5546875" customWidth="1"/>
    <col min="10247" max="10247" width="42.21875" customWidth="1"/>
    <col min="10248" max="10248" width="15.6640625" customWidth="1"/>
    <col min="10249" max="10249" width="18.109375" customWidth="1"/>
    <col min="10250" max="10250" width="14.44140625" customWidth="1"/>
    <col min="10251" max="10251" width="33.21875" customWidth="1"/>
    <col min="10497" max="10497" width="9.33203125" customWidth="1"/>
    <col min="10498" max="10498" width="28.21875" customWidth="1"/>
    <col min="10499" max="10499" width="12.88671875" customWidth="1"/>
    <col min="10500" max="10500" width="17.21875" customWidth="1"/>
    <col min="10501" max="10501" width="20.44140625" customWidth="1"/>
    <col min="10502" max="10502" width="14.5546875" customWidth="1"/>
    <col min="10503" max="10503" width="42.21875" customWidth="1"/>
    <col min="10504" max="10504" width="15.6640625" customWidth="1"/>
    <col min="10505" max="10505" width="18.109375" customWidth="1"/>
    <col min="10506" max="10506" width="14.44140625" customWidth="1"/>
    <col min="10507" max="10507" width="33.21875" customWidth="1"/>
    <col min="10753" max="10753" width="9.33203125" customWidth="1"/>
    <col min="10754" max="10754" width="28.21875" customWidth="1"/>
    <col min="10755" max="10755" width="12.88671875" customWidth="1"/>
    <col min="10756" max="10756" width="17.21875" customWidth="1"/>
    <col min="10757" max="10757" width="20.44140625" customWidth="1"/>
    <col min="10758" max="10758" width="14.5546875" customWidth="1"/>
    <col min="10759" max="10759" width="42.21875" customWidth="1"/>
    <col min="10760" max="10760" width="15.6640625" customWidth="1"/>
    <col min="10761" max="10761" width="18.109375" customWidth="1"/>
    <col min="10762" max="10762" width="14.44140625" customWidth="1"/>
    <col min="10763" max="10763" width="33.21875" customWidth="1"/>
    <col min="11009" max="11009" width="9.33203125" customWidth="1"/>
    <col min="11010" max="11010" width="28.21875" customWidth="1"/>
    <col min="11011" max="11011" width="12.88671875" customWidth="1"/>
    <col min="11012" max="11012" width="17.21875" customWidth="1"/>
    <col min="11013" max="11013" width="20.44140625" customWidth="1"/>
    <col min="11014" max="11014" width="14.5546875" customWidth="1"/>
    <col min="11015" max="11015" width="42.21875" customWidth="1"/>
    <col min="11016" max="11016" width="15.6640625" customWidth="1"/>
    <col min="11017" max="11017" width="18.109375" customWidth="1"/>
    <col min="11018" max="11018" width="14.44140625" customWidth="1"/>
    <col min="11019" max="11019" width="33.21875" customWidth="1"/>
    <col min="11265" max="11265" width="9.33203125" customWidth="1"/>
    <col min="11266" max="11266" width="28.21875" customWidth="1"/>
    <col min="11267" max="11267" width="12.88671875" customWidth="1"/>
    <col min="11268" max="11268" width="17.21875" customWidth="1"/>
    <col min="11269" max="11269" width="20.44140625" customWidth="1"/>
    <col min="11270" max="11270" width="14.5546875" customWidth="1"/>
    <col min="11271" max="11271" width="42.21875" customWidth="1"/>
    <col min="11272" max="11272" width="15.6640625" customWidth="1"/>
    <col min="11273" max="11273" width="18.109375" customWidth="1"/>
    <col min="11274" max="11274" width="14.44140625" customWidth="1"/>
    <col min="11275" max="11275" width="33.21875" customWidth="1"/>
    <col min="11521" max="11521" width="9.33203125" customWidth="1"/>
    <col min="11522" max="11522" width="28.21875" customWidth="1"/>
    <col min="11523" max="11523" width="12.88671875" customWidth="1"/>
    <col min="11524" max="11524" width="17.21875" customWidth="1"/>
    <col min="11525" max="11525" width="20.44140625" customWidth="1"/>
    <col min="11526" max="11526" width="14.5546875" customWidth="1"/>
    <col min="11527" max="11527" width="42.21875" customWidth="1"/>
    <col min="11528" max="11528" width="15.6640625" customWidth="1"/>
    <col min="11529" max="11529" width="18.109375" customWidth="1"/>
    <col min="11530" max="11530" width="14.44140625" customWidth="1"/>
    <col min="11531" max="11531" width="33.21875" customWidth="1"/>
    <col min="11777" max="11777" width="9.33203125" customWidth="1"/>
    <col min="11778" max="11778" width="28.21875" customWidth="1"/>
    <col min="11779" max="11779" width="12.88671875" customWidth="1"/>
    <col min="11780" max="11780" width="17.21875" customWidth="1"/>
    <col min="11781" max="11781" width="20.44140625" customWidth="1"/>
    <col min="11782" max="11782" width="14.5546875" customWidth="1"/>
    <col min="11783" max="11783" width="42.21875" customWidth="1"/>
    <col min="11784" max="11784" width="15.6640625" customWidth="1"/>
    <col min="11785" max="11785" width="18.109375" customWidth="1"/>
    <col min="11786" max="11786" width="14.44140625" customWidth="1"/>
    <col min="11787" max="11787" width="33.21875" customWidth="1"/>
    <col min="12033" max="12033" width="9.33203125" customWidth="1"/>
    <col min="12034" max="12034" width="28.21875" customWidth="1"/>
    <col min="12035" max="12035" width="12.88671875" customWidth="1"/>
    <col min="12036" max="12036" width="17.21875" customWidth="1"/>
    <col min="12037" max="12037" width="20.44140625" customWidth="1"/>
    <col min="12038" max="12038" width="14.5546875" customWidth="1"/>
    <col min="12039" max="12039" width="42.21875" customWidth="1"/>
    <col min="12040" max="12040" width="15.6640625" customWidth="1"/>
    <col min="12041" max="12041" width="18.109375" customWidth="1"/>
    <col min="12042" max="12042" width="14.44140625" customWidth="1"/>
    <col min="12043" max="12043" width="33.21875" customWidth="1"/>
    <col min="12289" max="12289" width="9.33203125" customWidth="1"/>
    <col min="12290" max="12290" width="28.21875" customWidth="1"/>
    <col min="12291" max="12291" width="12.88671875" customWidth="1"/>
    <col min="12292" max="12292" width="17.21875" customWidth="1"/>
    <col min="12293" max="12293" width="20.44140625" customWidth="1"/>
    <col min="12294" max="12294" width="14.5546875" customWidth="1"/>
    <col min="12295" max="12295" width="42.21875" customWidth="1"/>
    <col min="12296" max="12296" width="15.6640625" customWidth="1"/>
    <col min="12297" max="12297" width="18.109375" customWidth="1"/>
    <col min="12298" max="12298" width="14.44140625" customWidth="1"/>
    <col min="12299" max="12299" width="33.21875" customWidth="1"/>
    <col min="12545" max="12545" width="9.33203125" customWidth="1"/>
    <col min="12546" max="12546" width="28.21875" customWidth="1"/>
    <col min="12547" max="12547" width="12.88671875" customWidth="1"/>
    <col min="12548" max="12548" width="17.21875" customWidth="1"/>
    <col min="12549" max="12549" width="20.44140625" customWidth="1"/>
    <col min="12550" max="12550" width="14.5546875" customWidth="1"/>
    <col min="12551" max="12551" width="42.21875" customWidth="1"/>
    <col min="12552" max="12552" width="15.6640625" customWidth="1"/>
    <col min="12553" max="12553" width="18.109375" customWidth="1"/>
    <col min="12554" max="12554" width="14.44140625" customWidth="1"/>
    <col min="12555" max="12555" width="33.21875" customWidth="1"/>
    <col min="12801" max="12801" width="9.33203125" customWidth="1"/>
    <col min="12802" max="12802" width="28.21875" customWidth="1"/>
    <col min="12803" max="12803" width="12.88671875" customWidth="1"/>
    <col min="12804" max="12804" width="17.21875" customWidth="1"/>
    <col min="12805" max="12805" width="20.44140625" customWidth="1"/>
    <col min="12806" max="12806" width="14.5546875" customWidth="1"/>
    <col min="12807" max="12807" width="42.21875" customWidth="1"/>
    <col min="12808" max="12808" width="15.6640625" customWidth="1"/>
    <col min="12809" max="12809" width="18.109375" customWidth="1"/>
    <col min="12810" max="12810" width="14.44140625" customWidth="1"/>
    <col min="12811" max="12811" width="33.21875" customWidth="1"/>
    <col min="13057" max="13057" width="9.33203125" customWidth="1"/>
    <col min="13058" max="13058" width="28.21875" customWidth="1"/>
    <col min="13059" max="13059" width="12.88671875" customWidth="1"/>
    <col min="13060" max="13060" width="17.21875" customWidth="1"/>
    <col min="13061" max="13061" width="20.44140625" customWidth="1"/>
    <col min="13062" max="13062" width="14.5546875" customWidth="1"/>
    <col min="13063" max="13063" width="42.21875" customWidth="1"/>
    <col min="13064" max="13064" width="15.6640625" customWidth="1"/>
    <col min="13065" max="13065" width="18.109375" customWidth="1"/>
    <col min="13066" max="13066" width="14.44140625" customWidth="1"/>
    <col min="13067" max="13067" width="33.21875" customWidth="1"/>
    <col min="13313" max="13313" width="9.33203125" customWidth="1"/>
    <col min="13314" max="13314" width="28.21875" customWidth="1"/>
    <col min="13315" max="13315" width="12.88671875" customWidth="1"/>
    <col min="13316" max="13316" width="17.21875" customWidth="1"/>
    <col min="13317" max="13317" width="20.44140625" customWidth="1"/>
    <col min="13318" max="13318" width="14.5546875" customWidth="1"/>
    <col min="13319" max="13319" width="42.21875" customWidth="1"/>
    <col min="13320" max="13320" width="15.6640625" customWidth="1"/>
    <col min="13321" max="13321" width="18.109375" customWidth="1"/>
    <col min="13322" max="13322" width="14.44140625" customWidth="1"/>
    <col min="13323" max="13323" width="33.21875" customWidth="1"/>
    <col min="13569" max="13569" width="9.33203125" customWidth="1"/>
    <col min="13570" max="13570" width="28.21875" customWidth="1"/>
    <col min="13571" max="13571" width="12.88671875" customWidth="1"/>
    <col min="13572" max="13572" width="17.21875" customWidth="1"/>
    <col min="13573" max="13573" width="20.44140625" customWidth="1"/>
    <col min="13574" max="13574" width="14.5546875" customWidth="1"/>
    <col min="13575" max="13575" width="42.21875" customWidth="1"/>
    <col min="13576" max="13576" width="15.6640625" customWidth="1"/>
    <col min="13577" max="13577" width="18.109375" customWidth="1"/>
    <col min="13578" max="13578" width="14.44140625" customWidth="1"/>
    <col min="13579" max="13579" width="33.21875" customWidth="1"/>
    <col min="13825" max="13825" width="9.33203125" customWidth="1"/>
    <col min="13826" max="13826" width="28.21875" customWidth="1"/>
    <col min="13827" max="13827" width="12.88671875" customWidth="1"/>
    <col min="13828" max="13828" width="17.21875" customWidth="1"/>
    <col min="13829" max="13829" width="20.44140625" customWidth="1"/>
    <col min="13830" max="13830" width="14.5546875" customWidth="1"/>
    <col min="13831" max="13831" width="42.21875" customWidth="1"/>
    <col min="13832" max="13832" width="15.6640625" customWidth="1"/>
    <col min="13833" max="13833" width="18.109375" customWidth="1"/>
    <col min="13834" max="13834" width="14.44140625" customWidth="1"/>
    <col min="13835" max="13835" width="33.21875" customWidth="1"/>
    <col min="14081" max="14081" width="9.33203125" customWidth="1"/>
    <col min="14082" max="14082" width="28.21875" customWidth="1"/>
    <col min="14083" max="14083" width="12.88671875" customWidth="1"/>
    <col min="14084" max="14084" width="17.21875" customWidth="1"/>
    <col min="14085" max="14085" width="20.44140625" customWidth="1"/>
    <col min="14086" max="14086" width="14.5546875" customWidth="1"/>
    <col min="14087" max="14087" width="42.21875" customWidth="1"/>
    <col min="14088" max="14088" width="15.6640625" customWidth="1"/>
    <col min="14089" max="14089" width="18.109375" customWidth="1"/>
    <col min="14090" max="14090" width="14.44140625" customWidth="1"/>
    <col min="14091" max="14091" width="33.21875" customWidth="1"/>
    <col min="14337" max="14337" width="9.33203125" customWidth="1"/>
    <col min="14338" max="14338" width="28.21875" customWidth="1"/>
    <col min="14339" max="14339" width="12.88671875" customWidth="1"/>
    <col min="14340" max="14340" width="17.21875" customWidth="1"/>
    <col min="14341" max="14341" width="20.44140625" customWidth="1"/>
    <col min="14342" max="14342" width="14.5546875" customWidth="1"/>
    <col min="14343" max="14343" width="42.21875" customWidth="1"/>
    <col min="14344" max="14344" width="15.6640625" customWidth="1"/>
    <col min="14345" max="14345" width="18.109375" customWidth="1"/>
    <col min="14346" max="14346" width="14.44140625" customWidth="1"/>
    <col min="14347" max="14347" width="33.21875" customWidth="1"/>
    <col min="14593" max="14593" width="9.33203125" customWidth="1"/>
    <col min="14594" max="14594" width="28.21875" customWidth="1"/>
    <col min="14595" max="14595" width="12.88671875" customWidth="1"/>
    <col min="14596" max="14596" width="17.21875" customWidth="1"/>
    <col min="14597" max="14597" width="20.44140625" customWidth="1"/>
    <col min="14598" max="14598" width="14.5546875" customWidth="1"/>
    <col min="14599" max="14599" width="42.21875" customWidth="1"/>
    <col min="14600" max="14600" width="15.6640625" customWidth="1"/>
    <col min="14601" max="14601" width="18.109375" customWidth="1"/>
    <col min="14602" max="14602" width="14.44140625" customWidth="1"/>
    <col min="14603" max="14603" width="33.21875" customWidth="1"/>
    <col min="14849" max="14849" width="9.33203125" customWidth="1"/>
    <col min="14850" max="14850" width="28.21875" customWidth="1"/>
    <col min="14851" max="14851" width="12.88671875" customWidth="1"/>
    <col min="14852" max="14852" width="17.21875" customWidth="1"/>
    <col min="14853" max="14853" width="20.44140625" customWidth="1"/>
    <col min="14854" max="14854" width="14.5546875" customWidth="1"/>
    <col min="14855" max="14855" width="42.21875" customWidth="1"/>
    <col min="14856" max="14856" width="15.6640625" customWidth="1"/>
    <col min="14857" max="14857" width="18.109375" customWidth="1"/>
    <col min="14858" max="14858" width="14.44140625" customWidth="1"/>
    <col min="14859" max="14859" width="33.21875" customWidth="1"/>
    <col min="15105" max="15105" width="9.33203125" customWidth="1"/>
    <col min="15106" max="15106" width="28.21875" customWidth="1"/>
    <col min="15107" max="15107" width="12.88671875" customWidth="1"/>
    <col min="15108" max="15108" width="17.21875" customWidth="1"/>
    <col min="15109" max="15109" width="20.44140625" customWidth="1"/>
    <col min="15110" max="15110" width="14.5546875" customWidth="1"/>
    <col min="15111" max="15111" width="42.21875" customWidth="1"/>
    <col min="15112" max="15112" width="15.6640625" customWidth="1"/>
    <col min="15113" max="15113" width="18.109375" customWidth="1"/>
    <col min="15114" max="15114" width="14.44140625" customWidth="1"/>
    <col min="15115" max="15115" width="33.21875" customWidth="1"/>
    <col min="15361" max="15361" width="9.33203125" customWidth="1"/>
    <col min="15362" max="15362" width="28.21875" customWidth="1"/>
    <col min="15363" max="15363" width="12.88671875" customWidth="1"/>
    <col min="15364" max="15364" width="17.21875" customWidth="1"/>
    <col min="15365" max="15365" width="20.44140625" customWidth="1"/>
    <col min="15366" max="15366" width="14.5546875" customWidth="1"/>
    <col min="15367" max="15367" width="42.21875" customWidth="1"/>
    <col min="15368" max="15368" width="15.6640625" customWidth="1"/>
    <col min="15369" max="15369" width="18.109375" customWidth="1"/>
    <col min="15370" max="15370" width="14.44140625" customWidth="1"/>
    <col min="15371" max="15371" width="33.21875" customWidth="1"/>
    <col min="15617" max="15617" width="9.33203125" customWidth="1"/>
    <col min="15618" max="15618" width="28.21875" customWidth="1"/>
    <col min="15619" max="15619" width="12.88671875" customWidth="1"/>
    <col min="15620" max="15620" width="17.21875" customWidth="1"/>
    <col min="15621" max="15621" width="20.44140625" customWidth="1"/>
    <col min="15622" max="15622" width="14.5546875" customWidth="1"/>
    <col min="15623" max="15623" width="42.21875" customWidth="1"/>
    <col min="15624" max="15624" width="15.6640625" customWidth="1"/>
    <col min="15625" max="15625" width="18.109375" customWidth="1"/>
    <col min="15626" max="15626" width="14.44140625" customWidth="1"/>
    <col min="15627" max="15627" width="33.21875" customWidth="1"/>
    <col min="15873" max="15873" width="9.33203125" customWidth="1"/>
    <col min="15874" max="15874" width="28.21875" customWidth="1"/>
    <col min="15875" max="15875" width="12.88671875" customWidth="1"/>
    <col min="15876" max="15876" width="17.21875" customWidth="1"/>
    <col min="15877" max="15877" width="20.44140625" customWidth="1"/>
    <col min="15878" max="15878" width="14.5546875" customWidth="1"/>
    <col min="15879" max="15879" width="42.21875" customWidth="1"/>
    <col min="15880" max="15880" width="15.6640625" customWidth="1"/>
    <col min="15881" max="15881" width="18.109375" customWidth="1"/>
    <col min="15882" max="15882" width="14.44140625" customWidth="1"/>
    <col min="15883" max="15883" width="33.21875" customWidth="1"/>
    <col min="16129" max="16129" width="9.33203125" customWidth="1"/>
    <col min="16130" max="16130" width="28.21875" customWidth="1"/>
    <col min="16131" max="16131" width="12.88671875" customWidth="1"/>
    <col min="16132" max="16132" width="17.21875" customWidth="1"/>
    <col min="16133" max="16133" width="20.44140625" customWidth="1"/>
    <col min="16134" max="16134" width="14.5546875" customWidth="1"/>
    <col min="16135" max="16135" width="42.21875" customWidth="1"/>
    <col min="16136" max="16136" width="15.6640625" customWidth="1"/>
    <col min="16137" max="16137" width="18.109375" customWidth="1"/>
    <col min="16138" max="16138" width="14.44140625" customWidth="1"/>
    <col min="16139" max="16139" width="33.21875" customWidth="1"/>
  </cols>
  <sheetData>
    <row r="1" spans="1:11" ht="15.6">
      <c r="A1" s="1"/>
      <c r="B1" s="2"/>
      <c r="C1" s="3"/>
      <c r="D1" s="4"/>
      <c r="E1" s="5"/>
      <c r="F1" s="2"/>
      <c r="G1" s="2"/>
      <c r="H1" s="392" t="s">
        <v>0</v>
      </c>
      <c r="I1" s="392"/>
      <c r="J1" s="392"/>
    </row>
    <row r="2" spans="1:11" ht="15.6">
      <c r="A2" s="57"/>
      <c r="B2" s="58"/>
      <c r="C2" s="59"/>
      <c r="D2" s="60"/>
      <c r="E2" s="61"/>
      <c r="F2" s="58"/>
      <c r="G2" s="62"/>
      <c r="H2" s="393" t="s">
        <v>1</v>
      </c>
      <c r="I2" s="393"/>
      <c r="J2" s="393"/>
      <c r="K2" s="28"/>
    </row>
    <row r="3" spans="1:11" ht="15.6">
      <c r="A3" s="57"/>
      <c r="B3" s="58"/>
      <c r="C3" s="59"/>
      <c r="D3" s="60"/>
      <c r="E3" s="61"/>
      <c r="F3" s="58"/>
      <c r="G3" s="58"/>
      <c r="H3" s="394" t="s">
        <v>2</v>
      </c>
      <c r="I3" s="394"/>
      <c r="J3" s="394"/>
      <c r="K3" s="28"/>
    </row>
    <row r="4" spans="1:11" ht="15.6">
      <c r="A4" s="57"/>
      <c r="B4" s="58"/>
      <c r="C4" s="59"/>
      <c r="D4" s="60"/>
      <c r="E4" s="61"/>
      <c r="F4" s="58"/>
      <c r="G4" s="58"/>
      <c r="H4" s="395" t="s">
        <v>3</v>
      </c>
      <c r="I4" s="395"/>
      <c r="J4" s="395"/>
      <c r="K4" s="28"/>
    </row>
    <row r="5" spans="1:11" ht="15.6">
      <c r="A5" s="57"/>
      <c r="B5" s="58"/>
      <c r="C5" s="59"/>
      <c r="D5" s="60"/>
      <c r="E5" s="61"/>
      <c r="F5" s="58"/>
      <c r="G5" s="57"/>
      <c r="H5" s="58"/>
      <c r="I5" s="58"/>
      <c r="J5" s="63"/>
      <c r="K5" s="28"/>
    </row>
    <row r="6" spans="1:11" ht="16.2" thickBot="1">
      <c r="A6" s="396" t="s">
        <v>4</v>
      </c>
      <c r="B6" s="396"/>
      <c r="C6" s="396"/>
      <c r="D6" s="396"/>
      <c r="E6" s="396"/>
      <c r="F6" s="396"/>
      <c r="G6" s="396"/>
      <c r="H6" s="396"/>
      <c r="I6" s="396"/>
      <c r="J6" s="396"/>
      <c r="K6" s="396"/>
    </row>
    <row r="7" spans="1:11" ht="15.6">
      <c r="A7" s="397" t="s">
        <v>5</v>
      </c>
      <c r="B7" s="399" t="s">
        <v>6</v>
      </c>
      <c r="C7" s="401" t="s">
        <v>7</v>
      </c>
      <c r="D7" s="399" t="s">
        <v>8</v>
      </c>
      <c r="E7" s="399"/>
      <c r="F7" s="403" t="s">
        <v>9</v>
      </c>
      <c r="G7" s="399" t="s">
        <v>10</v>
      </c>
      <c r="H7" s="399"/>
      <c r="I7" s="399"/>
      <c r="J7" s="399"/>
      <c r="K7" s="405"/>
    </row>
    <row r="8" spans="1:11" ht="46.8" customHeight="1" thickBot="1">
      <c r="A8" s="398"/>
      <c r="B8" s="400"/>
      <c r="C8" s="402"/>
      <c r="D8" s="27" t="s">
        <v>11</v>
      </c>
      <c r="E8" s="64" t="s">
        <v>12</v>
      </c>
      <c r="F8" s="404"/>
      <c r="G8" s="65" t="s">
        <v>13</v>
      </c>
      <c r="H8" s="65" t="s">
        <v>14</v>
      </c>
      <c r="I8" s="65" t="s">
        <v>15</v>
      </c>
      <c r="J8" s="65" t="s">
        <v>16</v>
      </c>
      <c r="K8" s="27" t="s">
        <v>17</v>
      </c>
    </row>
    <row r="9" spans="1:11" ht="15.6">
      <c r="A9" s="406">
        <v>1</v>
      </c>
      <c r="B9" s="407" t="s">
        <v>18</v>
      </c>
      <c r="C9" s="410" t="s">
        <v>19</v>
      </c>
      <c r="D9" s="303">
        <v>10468.19</v>
      </c>
      <c r="E9" s="408">
        <v>3436.4679999999998</v>
      </c>
      <c r="F9" s="409">
        <f>E9/D9</f>
        <v>0.32827719023059382</v>
      </c>
      <c r="G9" s="376" t="s">
        <v>385</v>
      </c>
      <c r="H9" s="377"/>
      <c r="I9" s="377"/>
      <c r="J9" s="377"/>
      <c r="K9" s="378"/>
    </row>
    <row r="10" spans="1:11" ht="33" customHeight="1">
      <c r="A10" s="406"/>
      <c r="B10" s="310"/>
      <c r="C10" s="325"/>
      <c r="D10" s="305"/>
      <c r="E10" s="305"/>
      <c r="F10" s="322"/>
      <c r="G10" s="67" t="s">
        <v>21</v>
      </c>
      <c r="H10" s="26">
        <v>5000</v>
      </c>
      <c r="I10" s="26">
        <v>5000</v>
      </c>
      <c r="J10" s="68">
        <f>I10/H10</f>
        <v>1</v>
      </c>
      <c r="K10" s="27"/>
    </row>
    <row r="11" spans="1:11" ht="34.200000000000003" customHeight="1">
      <c r="A11" s="406"/>
      <c r="B11" s="310"/>
      <c r="C11" s="325"/>
      <c r="D11" s="305"/>
      <c r="E11" s="305"/>
      <c r="F11" s="322"/>
      <c r="G11" s="69" t="s">
        <v>23</v>
      </c>
      <c r="H11" s="27">
        <v>1</v>
      </c>
      <c r="I11" s="26">
        <v>0</v>
      </c>
      <c r="J11" s="68">
        <f t="shared" ref="J11:J18" si="0">I11/H11</f>
        <v>0</v>
      </c>
      <c r="K11" s="70"/>
    </row>
    <row r="12" spans="1:11" ht="37.799999999999997" customHeight="1">
      <c r="A12" s="406"/>
      <c r="B12" s="310"/>
      <c r="C12" s="325"/>
      <c r="D12" s="305"/>
      <c r="E12" s="305"/>
      <c r="F12" s="322"/>
      <c r="G12" s="69" t="s">
        <v>25</v>
      </c>
      <c r="H12" s="27">
        <v>1</v>
      </c>
      <c r="I12" s="26">
        <v>0</v>
      </c>
      <c r="J12" s="68">
        <f t="shared" si="0"/>
        <v>0</v>
      </c>
      <c r="K12" s="70"/>
    </row>
    <row r="13" spans="1:11" ht="37.799999999999997" customHeight="1">
      <c r="A13" s="406"/>
      <c r="B13" s="310"/>
      <c r="C13" s="325"/>
      <c r="D13" s="305"/>
      <c r="E13" s="305"/>
      <c r="F13" s="322"/>
      <c r="G13" s="69" t="s">
        <v>386</v>
      </c>
      <c r="H13" s="27">
        <v>2000</v>
      </c>
      <c r="I13" s="26">
        <v>2100</v>
      </c>
      <c r="J13" s="68">
        <v>1.05</v>
      </c>
      <c r="K13" s="70"/>
    </row>
    <row r="14" spans="1:11" ht="52.2" customHeight="1">
      <c r="A14" s="406"/>
      <c r="B14" s="310"/>
      <c r="C14" s="325"/>
      <c r="D14" s="305"/>
      <c r="E14" s="305"/>
      <c r="F14" s="322"/>
      <c r="G14" s="69" t="s">
        <v>387</v>
      </c>
      <c r="H14" s="27">
        <v>300</v>
      </c>
      <c r="I14" s="26">
        <v>315</v>
      </c>
      <c r="J14" s="68">
        <v>1.05</v>
      </c>
      <c r="K14" s="70"/>
    </row>
    <row r="15" spans="1:11" ht="38.4" customHeight="1">
      <c r="A15" s="406"/>
      <c r="B15" s="310"/>
      <c r="C15" s="325"/>
      <c r="D15" s="305"/>
      <c r="E15" s="305"/>
      <c r="F15" s="322"/>
      <c r="G15" s="343" t="s">
        <v>388</v>
      </c>
      <c r="H15" s="344"/>
      <c r="I15" s="344"/>
      <c r="J15" s="344"/>
      <c r="K15" s="345"/>
    </row>
    <row r="16" spans="1:11" ht="67.2" customHeight="1">
      <c r="A16" s="406"/>
      <c r="B16" s="310"/>
      <c r="C16" s="325"/>
      <c r="D16" s="305"/>
      <c r="E16" s="305"/>
      <c r="F16" s="322"/>
      <c r="G16" s="67" t="s">
        <v>389</v>
      </c>
      <c r="H16" s="27">
        <v>10</v>
      </c>
      <c r="I16" s="27">
        <v>67</v>
      </c>
      <c r="J16" s="68">
        <f t="shared" si="0"/>
        <v>6.7</v>
      </c>
      <c r="K16" s="27"/>
    </row>
    <row r="17" spans="1:14" ht="31.2" customHeight="1">
      <c r="A17" s="406"/>
      <c r="B17" s="310"/>
      <c r="C17" s="325"/>
      <c r="D17" s="305"/>
      <c r="E17" s="305"/>
      <c r="F17" s="322"/>
      <c r="G17" s="343" t="s">
        <v>390</v>
      </c>
      <c r="H17" s="344"/>
      <c r="I17" s="344"/>
      <c r="J17" s="344"/>
      <c r="K17" s="345"/>
    </row>
    <row r="18" spans="1:14" ht="37.799999999999997" customHeight="1">
      <c r="A18" s="406"/>
      <c r="B18" s="311"/>
      <c r="C18" s="326"/>
      <c r="D18" s="304"/>
      <c r="E18" s="304"/>
      <c r="F18" s="323"/>
      <c r="G18" s="69" t="s">
        <v>28</v>
      </c>
      <c r="H18" s="27">
        <v>3</v>
      </c>
      <c r="I18" s="27">
        <v>3</v>
      </c>
      <c r="J18" s="68">
        <f t="shared" si="0"/>
        <v>1</v>
      </c>
      <c r="K18" s="27"/>
    </row>
    <row r="19" spans="1:14" ht="15.6">
      <c r="A19" s="71"/>
      <c r="B19" s="355" t="s">
        <v>30</v>
      </c>
      <c r="C19" s="355"/>
      <c r="D19" s="12">
        <f>D9+D11</f>
        <v>10468.19</v>
      </c>
      <c r="E19" s="13">
        <f>E9+E11</f>
        <v>3436.4679999999998</v>
      </c>
      <c r="F19" s="14">
        <f>E19/D19</f>
        <v>0.32827719023059382</v>
      </c>
      <c r="G19" s="72" t="s">
        <v>31</v>
      </c>
      <c r="H19" s="71"/>
      <c r="I19" s="71"/>
      <c r="J19" s="71"/>
      <c r="K19" s="73"/>
    </row>
    <row r="20" spans="1:14" ht="35.4" customHeight="1">
      <c r="A20" s="335">
        <v>2</v>
      </c>
      <c r="B20" s="309" t="s">
        <v>32</v>
      </c>
      <c r="C20" s="382" t="s">
        <v>19</v>
      </c>
      <c r="D20" s="306">
        <v>101127.95</v>
      </c>
      <c r="E20" s="384">
        <v>61446.211000000003</v>
      </c>
      <c r="F20" s="321">
        <f>E20/D20</f>
        <v>0.60760858892126268</v>
      </c>
      <c r="G20" s="356" t="s">
        <v>431</v>
      </c>
      <c r="H20" s="357"/>
      <c r="I20" s="357"/>
      <c r="J20" s="357"/>
      <c r="K20" s="358"/>
    </row>
    <row r="21" spans="1:14" ht="66" customHeight="1">
      <c r="A21" s="339"/>
      <c r="B21" s="310"/>
      <c r="C21" s="383"/>
      <c r="D21" s="306"/>
      <c r="E21" s="385"/>
      <c r="F21" s="323"/>
      <c r="G21" s="67" t="s">
        <v>33</v>
      </c>
      <c r="H21" s="26">
        <v>167520</v>
      </c>
      <c r="I21" s="26">
        <v>167520</v>
      </c>
      <c r="J21" s="68">
        <f>I21/H21</f>
        <v>1</v>
      </c>
      <c r="K21" s="27" t="s">
        <v>34</v>
      </c>
      <c r="N21" s="306"/>
    </row>
    <row r="22" spans="1:14" ht="50.4" customHeight="1">
      <c r="A22" s="339"/>
      <c r="B22" s="310"/>
      <c r="C22" s="74" t="s">
        <v>35</v>
      </c>
      <c r="D22" s="55">
        <v>4564.7</v>
      </c>
      <c r="E22" s="24">
        <v>3382.57</v>
      </c>
      <c r="F22" s="19">
        <f>E22/D22*100%</f>
        <v>0.74102788792253604</v>
      </c>
      <c r="G22" s="67" t="s">
        <v>36</v>
      </c>
      <c r="H22" s="26">
        <v>384325</v>
      </c>
      <c r="I22" s="26">
        <v>384325</v>
      </c>
      <c r="J22" s="68">
        <f t="shared" ref="J22:J62" si="1">I22/H22</f>
        <v>1</v>
      </c>
      <c r="K22" s="27" t="s">
        <v>34</v>
      </c>
      <c r="N22" s="306"/>
    </row>
    <row r="23" spans="1:14" ht="48" customHeight="1">
      <c r="A23" s="339"/>
      <c r="B23" s="310"/>
      <c r="C23" s="74" t="s">
        <v>37</v>
      </c>
      <c r="D23" s="55">
        <f>'[1]Касса на 01.04.'!E19</f>
        <v>0</v>
      </c>
      <c r="E23" s="24">
        <v>0</v>
      </c>
      <c r="F23" s="19">
        <v>0</v>
      </c>
      <c r="G23" s="67" t="s">
        <v>38</v>
      </c>
      <c r="H23" s="26">
        <v>1129664</v>
      </c>
      <c r="I23" s="26">
        <v>1129664</v>
      </c>
      <c r="J23" s="68">
        <f t="shared" si="1"/>
        <v>1</v>
      </c>
      <c r="K23" s="27" t="s">
        <v>34</v>
      </c>
    </row>
    <row r="24" spans="1:14" ht="53.4" customHeight="1">
      <c r="A24" s="339"/>
      <c r="B24" s="310"/>
      <c r="C24" s="75"/>
      <c r="D24" s="76"/>
      <c r="E24" s="77"/>
      <c r="F24" s="19"/>
      <c r="G24" s="67" t="s">
        <v>40</v>
      </c>
      <c r="H24" s="26">
        <v>400</v>
      </c>
      <c r="I24" s="26">
        <v>320</v>
      </c>
      <c r="J24" s="68">
        <f t="shared" si="1"/>
        <v>0.8</v>
      </c>
      <c r="K24" s="27" t="s">
        <v>34</v>
      </c>
    </row>
    <row r="25" spans="1:14" ht="35.4" customHeight="1">
      <c r="A25" s="339"/>
      <c r="B25" s="310"/>
      <c r="C25" s="350"/>
      <c r="D25" s="78"/>
      <c r="E25" s="78"/>
      <c r="F25" s="318"/>
      <c r="G25" s="67" t="s">
        <v>41</v>
      </c>
      <c r="H25" s="26">
        <v>5000</v>
      </c>
      <c r="I25" s="26">
        <v>5000</v>
      </c>
      <c r="J25" s="68">
        <f t="shared" si="1"/>
        <v>1</v>
      </c>
      <c r="K25" s="27" t="s">
        <v>421</v>
      </c>
    </row>
    <row r="26" spans="1:14" ht="82.8" customHeight="1">
      <c r="A26" s="339"/>
      <c r="B26" s="310"/>
      <c r="C26" s="351"/>
      <c r="D26" s="79"/>
      <c r="E26" s="79"/>
      <c r="F26" s="319"/>
      <c r="G26" s="67" t="s">
        <v>43</v>
      </c>
      <c r="H26" s="26">
        <v>1</v>
      </c>
      <c r="I26" s="26">
        <v>1</v>
      </c>
      <c r="J26" s="68">
        <f t="shared" si="1"/>
        <v>1</v>
      </c>
      <c r="K26" s="27" t="s">
        <v>421</v>
      </c>
    </row>
    <row r="27" spans="1:14" ht="51" customHeight="1">
      <c r="A27" s="339"/>
      <c r="B27" s="310"/>
      <c r="C27" s="351"/>
      <c r="D27" s="411"/>
      <c r="E27" s="79"/>
      <c r="F27" s="80"/>
      <c r="G27" s="67" t="s">
        <v>44</v>
      </c>
      <c r="H27" s="81">
        <v>181</v>
      </c>
      <c r="I27" s="26">
        <v>38</v>
      </c>
      <c r="J27" s="68">
        <f t="shared" si="1"/>
        <v>0.20994475138121546</v>
      </c>
      <c r="K27" s="27" t="s">
        <v>34</v>
      </c>
    </row>
    <row r="28" spans="1:14" ht="45.6" customHeight="1">
      <c r="A28" s="339"/>
      <c r="B28" s="310"/>
      <c r="C28" s="82"/>
      <c r="D28" s="411"/>
      <c r="E28" s="79"/>
      <c r="F28" s="80"/>
      <c r="G28" s="67" t="s">
        <v>45</v>
      </c>
      <c r="H28" s="26">
        <v>170</v>
      </c>
      <c r="I28" s="26">
        <v>50</v>
      </c>
      <c r="J28" s="68">
        <f t="shared" si="1"/>
        <v>0.29411764705882354</v>
      </c>
      <c r="K28" s="27" t="s">
        <v>34</v>
      </c>
    </row>
    <row r="29" spans="1:14" ht="93" customHeight="1">
      <c r="A29" s="339"/>
      <c r="B29" s="310"/>
      <c r="C29" s="82"/>
      <c r="D29" s="411"/>
      <c r="E29" s="79"/>
      <c r="F29" s="80"/>
      <c r="G29" s="67" t="s">
        <v>46</v>
      </c>
      <c r="H29" s="26">
        <v>2</v>
      </c>
      <c r="I29" s="26">
        <v>2</v>
      </c>
      <c r="J29" s="68">
        <v>0</v>
      </c>
      <c r="K29" s="27" t="s">
        <v>421</v>
      </c>
    </row>
    <row r="30" spans="1:14" ht="31.2">
      <c r="A30" s="339"/>
      <c r="B30" s="310"/>
      <c r="C30" s="82"/>
      <c r="D30" s="411"/>
      <c r="E30" s="83"/>
      <c r="F30" s="80"/>
      <c r="G30" s="67" t="s">
        <v>47</v>
      </c>
      <c r="H30" s="26">
        <v>1</v>
      </c>
      <c r="I30" s="26">
        <v>1</v>
      </c>
      <c r="J30" s="68">
        <f t="shared" si="1"/>
        <v>1</v>
      </c>
      <c r="K30" s="27" t="s">
        <v>421</v>
      </c>
    </row>
    <row r="31" spans="1:14" ht="31.8" customHeight="1">
      <c r="A31" s="339"/>
      <c r="B31" s="310"/>
      <c r="C31" s="82"/>
      <c r="D31" s="411"/>
      <c r="E31" s="83"/>
      <c r="F31" s="80"/>
      <c r="G31" s="67" t="s">
        <v>48</v>
      </c>
      <c r="H31" s="26">
        <v>0</v>
      </c>
      <c r="I31" s="26">
        <v>0</v>
      </c>
      <c r="J31" s="68">
        <v>0</v>
      </c>
      <c r="K31" s="27"/>
    </row>
    <row r="32" spans="1:14" ht="54.6" customHeight="1">
      <c r="A32" s="339"/>
      <c r="B32" s="310"/>
      <c r="C32" s="82"/>
      <c r="D32" s="411"/>
      <c r="E32" s="83"/>
      <c r="F32" s="80"/>
      <c r="G32" s="67" t="s">
        <v>49</v>
      </c>
      <c r="H32" s="26">
        <v>10</v>
      </c>
      <c r="I32" s="26">
        <v>8</v>
      </c>
      <c r="J32" s="68">
        <f>I32/H32</f>
        <v>0.8</v>
      </c>
      <c r="K32" s="27" t="s">
        <v>34</v>
      </c>
    </row>
    <row r="33" spans="1:11" ht="32.4" customHeight="1">
      <c r="A33" s="339"/>
      <c r="B33" s="310"/>
      <c r="C33" s="82"/>
      <c r="D33" s="411"/>
      <c r="E33" s="83"/>
      <c r="F33" s="80"/>
      <c r="G33" s="67" t="s">
        <v>50</v>
      </c>
      <c r="H33" s="26">
        <v>2</v>
      </c>
      <c r="I33" s="26">
        <v>1</v>
      </c>
      <c r="J33" s="68">
        <f>I33/H33</f>
        <v>0.5</v>
      </c>
      <c r="K33" s="27" t="s">
        <v>34</v>
      </c>
    </row>
    <row r="34" spans="1:11" ht="32.4" customHeight="1">
      <c r="A34" s="339"/>
      <c r="B34" s="310"/>
      <c r="C34" s="82"/>
      <c r="D34" s="84"/>
      <c r="E34" s="83"/>
      <c r="F34" s="80"/>
      <c r="G34" s="67" t="s">
        <v>432</v>
      </c>
      <c r="H34" s="26">
        <v>1</v>
      </c>
      <c r="I34" s="26">
        <v>1</v>
      </c>
      <c r="J34" s="68">
        <v>1</v>
      </c>
      <c r="K34" s="27" t="s">
        <v>421</v>
      </c>
    </row>
    <row r="35" spans="1:11" ht="32.4" customHeight="1">
      <c r="A35" s="339"/>
      <c r="B35" s="310"/>
      <c r="C35" s="82"/>
      <c r="D35" s="84"/>
      <c r="E35" s="83"/>
      <c r="F35" s="80"/>
      <c r="G35" s="67" t="s">
        <v>433</v>
      </c>
      <c r="H35" s="26">
        <v>10</v>
      </c>
      <c r="I35" s="26">
        <v>0</v>
      </c>
      <c r="J35" s="68">
        <v>0</v>
      </c>
      <c r="K35" s="27" t="s">
        <v>424</v>
      </c>
    </row>
    <row r="36" spans="1:11" ht="15.6">
      <c r="A36" s="339"/>
      <c r="B36" s="310"/>
      <c r="C36" s="82"/>
      <c r="D36" s="79"/>
      <c r="E36" s="83"/>
      <c r="F36" s="80"/>
      <c r="G36" s="343" t="s">
        <v>434</v>
      </c>
      <c r="H36" s="344"/>
      <c r="I36" s="344"/>
      <c r="J36" s="344"/>
      <c r="K36" s="345"/>
    </row>
    <row r="37" spans="1:11" ht="84.6" customHeight="1">
      <c r="A37" s="339"/>
      <c r="B37" s="310"/>
      <c r="C37" s="82"/>
      <c r="D37" s="79"/>
      <c r="E37" s="83"/>
      <c r="F37" s="80"/>
      <c r="G37" s="67" t="s">
        <v>51</v>
      </c>
      <c r="H37" s="26">
        <v>8</v>
      </c>
      <c r="I37" s="26">
        <v>8</v>
      </c>
      <c r="J37" s="68">
        <f>I37/H37</f>
        <v>1</v>
      </c>
      <c r="K37" s="27" t="s">
        <v>421</v>
      </c>
    </row>
    <row r="38" spans="1:11" ht="49.2" customHeight="1">
      <c r="A38" s="339"/>
      <c r="B38" s="310"/>
      <c r="C38" s="82"/>
      <c r="D38" s="79"/>
      <c r="E38" s="83"/>
      <c r="F38" s="80"/>
      <c r="G38" s="67" t="s">
        <v>52</v>
      </c>
      <c r="H38" s="81">
        <v>1589.41</v>
      </c>
      <c r="I38" s="81">
        <v>1589.41</v>
      </c>
      <c r="J38" s="68">
        <f t="shared" si="1"/>
        <v>1</v>
      </c>
      <c r="K38" s="27" t="s">
        <v>421</v>
      </c>
    </row>
    <row r="39" spans="1:11" ht="52.2" customHeight="1">
      <c r="A39" s="339"/>
      <c r="B39" s="310"/>
      <c r="C39" s="82"/>
      <c r="D39" s="411"/>
      <c r="E39" s="83"/>
      <c r="F39" s="80"/>
      <c r="G39" s="67" t="s">
        <v>53</v>
      </c>
      <c r="H39" s="26">
        <v>2</v>
      </c>
      <c r="I39" s="26">
        <v>2</v>
      </c>
      <c r="J39" s="68">
        <f t="shared" si="1"/>
        <v>1</v>
      </c>
      <c r="K39" s="27" t="s">
        <v>421</v>
      </c>
    </row>
    <row r="40" spans="1:11" ht="40.799999999999997" customHeight="1">
      <c r="A40" s="339"/>
      <c r="B40" s="310"/>
      <c r="C40" s="82"/>
      <c r="D40" s="411"/>
      <c r="E40" s="83"/>
      <c r="F40" s="80"/>
      <c r="G40" s="67" t="s">
        <v>54</v>
      </c>
      <c r="H40" s="26">
        <v>41</v>
      </c>
      <c r="I40" s="26">
        <v>0</v>
      </c>
      <c r="J40" s="68">
        <f t="shared" si="1"/>
        <v>0</v>
      </c>
      <c r="K40" s="27" t="s">
        <v>436</v>
      </c>
    </row>
    <row r="41" spans="1:11" ht="33.6" customHeight="1">
      <c r="A41" s="339"/>
      <c r="B41" s="310"/>
      <c r="C41" s="82"/>
      <c r="D41" s="411"/>
      <c r="E41" s="83"/>
      <c r="F41" s="80"/>
      <c r="G41" s="343" t="s">
        <v>435</v>
      </c>
      <c r="H41" s="344"/>
      <c r="I41" s="344"/>
      <c r="J41" s="344"/>
      <c r="K41" s="345"/>
    </row>
    <row r="42" spans="1:11" ht="45" customHeight="1">
      <c r="A42" s="339"/>
      <c r="B42" s="310"/>
      <c r="C42" s="82"/>
      <c r="D42" s="411"/>
      <c r="E42" s="83"/>
      <c r="F42" s="80"/>
      <c r="G42" s="67" t="s">
        <v>55</v>
      </c>
      <c r="H42" s="26">
        <v>450</v>
      </c>
      <c r="I42" s="26">
        <v>450</v>
      </c>
      <c r="J42" s="68">
        <f t="shared" si="1"/>
        <v>1</v>
      </c>
      <c r="K42" s="27" t="s">
        <v>421</v>
      </c>
    </row>
    <row r="43" spans="1:11" ht="52.8" customHeight="1">
      <c r="A43" s="339"/>
      <c r="B43" s="310"/>
      <c r="C43" s="82"/>
      <c r="D43" s="79"/>
      <c r="E43" s="83"/>
      <c r="F43" s="80"/>
      <c r="G43" s="67" t="s">
        <v>56</v>
      </c>
      <c r="H43" s="85">
        <v>187.3</v>
      </c>
      <c r="I43" s="86">
        <v>187.3</v>
      </c>
      <c r="J43" s="68">
        <f t="shared" si="1"/>
        <v>1</v>
      </c>
      <c r="K43" s="27" t="s">
        <v>34</v>
      </c>
    </row>
    <row r="44" spans="1:11" ht="52.2" customHeight="1">
      <c r="A44" s="339"/>
      <c r="B44" s="310"/>
      <c r="C44" s="82"/>
      <c r="D44" s="79"/>
      <c r="E44" s="83"/>
      <c r="F44" s="80"/>
      <c r="G44" s="67" t="s">
        <v>57</v>
      </c>
      <c r="H44" s="87">
        <v>5400</v>
      </c>
      <c r="I44" s="87">
        <v>5400</v>
      </c>
      <c r="J44" s="68">
        <f t="shared" si="1"/>
        <v>1</v>
      </c>
      <c r="K44" s="27" t="s">
        <v>34</v>
      </c>
    </row>
    <row r="45" spans="1:11" ht="34.200000000000003" customHeight="1">
      <c r="A45" s="339"/>
      <c r="B45" s="310"/>
      <c r="C45" s="82"/>
      <c r="D45" s="79"/>
      <c r="E45" s="83"/>
      <c r="F45" s="80"/>
      <c r="G45" s="343" t="s">
        <v>437</v>
      </c>
      <c r="H45" s="344"/>
      <c r="I45" s="344"/>
      <c r="J45" s="344"/>
      <c r="K45" s="345"/>
    </row>
    <row r="46" spans="1:11" ht="48.6" customHeight="1">
      <c r="A46" s="339"/>
      <c r="B46" s="310"/>
      <c r="C46" s="82"/>
      <c r="D46" s="79"/>
      <c r="E46" s="83"/>
      <c r="F46" s="80"/>
      <c r="G46" s="67" t="s">
        <v>58</v>
      </c>
      <c r="H46" s="26">
        <v>393112</v>
      </c>
      <c r="I46" s="26">
        <v>393112</v>
      </c>
      <c r="J46" s="68">
        <f t="shared" si="1"/>
        <v>1</v>
      </c>
      <c r="K46" s="27" t="s">
        <v>34</v>
      </c>
    </row>
    <row r="47" spans="1:11" ht="31.2" customHeight="1">
      <c r="A47" s="339"/>
      <c r="B47" s="310"/>
      <c r="C47" s="82"/>
      <c r="D47" s="79"/>
      <c r="E47" s="83"/>
      <c r="F47" s="80"/>
      <c r="G47" s="67" t="s">
        <v>59</v>
      </c>
      <c r="H47" s="27">
        <v>100</v>
      </c>
      <c r="I47" s="88">
        <v>100</v>
      </c>
      <c r="J47" s="68">
        <f t="shared" si="1"/>
        <v>1</v>
      </c>
      <c r="K47" s="27" t="s">
        <v>34</v>
      </c>
    </row>
    <row r="48" spans="1:11" ht="52.2" customHeight="1">
      <c r="A48" s="339"/>
      <c r="B48" s="310"/>
      <c r="C48" s="82"/>
      <c r="D48" s="79"/>
      <c r="E48" s="83"/>
      <c r="F48" s="80"/>
      <c r="G48" s="67" t="s">
        <v>60</v>
      </c>
      <c r="H48" s="27">
        <v>100</v>
      </c>
      <c r="I48" s="88">
        <v>100</v>
      </c>
      <c r="J48" s="68">
        <f t="shared" si="1"/>
        <v>1</v>
      </c>
      <c r="K48" s="27" t="s">
        <v>34</v>
      </c>
    </row>
    <row r="49" spans="1:11" ht="46.8" customHeight="1">
      <c r="A49" s="339"/>
      <c r="B49" s="310"/>
      <c r="C49" s="82"/>
      <c r="D49" s="79"/>
      <c r="E49" s="83"/>
      <c r="F49" s="80"/>
      <c r="G49" s="67" t="s">
        <v>61</v>
      </c>
      <c r="H49" s="27">
        <v>100</v>
      </c>
      <c r="I49" s="88">
        <v>100</v>
      </c>
      <c r="J49" s="68">
        <f t="shared" si="1"/>
        <v>1</v>
      </c>
      <c r="K49" s="27" t="s">
        <v>34</v>
      </c>
    </row>
    <row r="50" spans="1:11" ht="46.2" customHeight="1">
      <c r="A50" s="339"/>
      <c r="B50" s="310"/>
      <c r="C50" s="82"/>
      <c r="D50" s="79"/>
      <c r="E50" s="83"/>
      <c r="F50" s="80"/>
      <c r="G50" s="67" t="s">
        <v>62</v>
      </c>
      <c r="H50" s="27">
        <v>100</v>
      </c>
      <c r="I50" s="88">
        <v>100</v>
      </c>
      <c r="J50" s="68">
        <f t="shared" si="1"/>
        <v>1</v>
      </c>
      <c r="K50" s="27" t="s">
        <v>34</v>
      </c>
    </row>
    <row r="51" spans="1:11" ht="49.8" customHeight="1">
      <c r="A51" s="339"/>
      <c r="B51" s="310"/>
      <c r="C51" s="82"/>
      <c r="D51" s="79"/>
      <c r="E51" s="83"/>
      <c r="F51" s="80"/>
      <c r="G51" s="67" t="s">
        <v>63</v>
      </c>
      <c r="H51" s="27">
        <v>100</v>
      </c>
      <c r="I51" s="88">
        <v>100</v>
      </c>
      <c r="J51" s="68">
        <f t="shared" si="1"/>
        <v>1</v>
      </c>
      <c r="K51" s="27" t="s">
        <v>34</v>
      </c>
    </row>
    <row r="52" spans="1:11" ht="48" customHeight="1">
      <c r="A52" s="339"/>
      <c r="B52" s="310"/>
      <c r="C52" s="82"/>
      <c r="D52" s="79"/>
      <c r="E52" s="83"/>
      <c r="F52" s="80"/>
      <c r="G52" s="67" t="s">
        <v>64</v>
      </c>
      <c r="H52" s="27">
        <v>100</v>
      </c>
      <c r="I52" s="88">
        <v>100</v>
      </c>
      <c r="J52" s="68">
        <f t="shared" si="1"/>
        <v>1</v>
      </c>
      <c r="K52" s="27" t="s">
        <v>34</v>
      </c>
    </row>
    <row r="53" spans="1:11" ht="46.8" customHeight="1">
      <c r="A53" s="339"/>
      <c r="B53" s="310"/>
      <c r="C53" s="82"/>
      <c r="D53" s="79"/>
      <c r="E53" s="83"/>
      <c r="F53" s="80"/>
      <c r="G53" s="67" t="s">
        <v>65</v>
      </c>
      <c r="H53" s="26">
        <v>1380</v>
      </c>
      <c r="I53" s="88">
        <v>1380</v>
      </c>
      <c r="J53" s="68">
        <f t="shared" si="1"/>
        <v>1</v>
      </c>
      <c r="K53" s="27" t="s">
        <v>34</v>
      </c>
    </row>
    <row r="54" spans="1:11" ht="46.8" customHeight="1">
      <c r="A54" s="339"/>
      <c r="B54" s="310"/>
      <c r="C54" s="82"/>
      <c r="D54" s="79"/>
      <c r="E54" s="83"/>
      <c r="F54" s="80"/>
      <c r="G54" s="67" t="s">
        <v>438</v>
      </c>
      <c r="H54" s="89">
        <v>75</v>
      </c>
      <c r="I54" s="88">
        <v>75</v>
      </c>
      <c r="J54" s="68">
        <f t="shared" si="1"/>
        <v>1</v>
      </c>
      <c r="K54" s="27" t="s">
        <v>421</v>
      </c>
    </row>
    <row r="55" spans="1:11" ht="46.8" customHeight="1">
      <c r="A55" s="339"/>
      <c r="B55" s="310"/>
      <c r="C55" s="82"/>
      <c r="D55" s="79"/>
      <c r="E55" s="83"/>
      <c r="F55" s="80"/>
      <c r="G55" s="67" t="s">
        <v>439</v>
      </c>
      <c r="H55" s="26">
        <v>1</v>
      </c>
      <c r="I55" s="88">
        <v>0</v>
      </c>
      <c r="J55" s="68">
        <f t="shared" si="1"/>
        <v>0</v>
      </c>
      <c r="K55" s="27" t="s">
        <v>440</v>
      </c>
    </row>
    <row r="56" spans="1:11" ht="38.4" customHeight="1">
      <c r="A56" s="339"/>
      <c r="B56" s="310"/>
      <c r="C56" s="82"/>
      <c r="D56" s="79"/>
      <c r="E56" s="83"/>
      <c r="F56" s="80"/>
      <c r="G56" s="343" t="s">
        <v>441</v>
      </c>
      <c r="H56" s="344"/>
      <c r="I56" s="344"/>
      <c r="J56" s="344"/>
      <c r="K56" s="345"/>
    </row>
    <row r="57" spans="1:11" ht="65.400000000000006" customHeight="1">
      <c r="A57" s="339"/>
      <c r="B57" s="310"/>
      <c r="C57" s="82"/>
      <c r="D57" s="411"/>
      <c r="E57" s="83"/>
      <c r="F57" s="80"/>
      <c r="G57" s="67" t="s">
        <v>67</v>
      </c>
      <c r="H57" s="26">
        <v>50</v>
      </c>
      <c r="I57" s="27">
        <v>53</v>
      </c>
      <c r="J57" s="68">
        <f t="shared" si="1"/>
        <v>1.06</v>
      </c>
      <c r="K57" s="27" t="s">
        <v>421</v>
      </c>
    </row>
    <row r="58" spans="1:11" ht="67.8" customHeight="1">
      <c r="A58" s="339"/>
      <c r="B58" s="310"/>
      <c r="C58" s="82"/>
      <c r="D58" s="411"/>
      <c r="E58" s="83"/>
      <c r="F58" s="80"/>
      <c r="G58" s="67" t="s">
        <v>68</v>
      </c>
      <c r="H58" s="27">
        <v>34</v>
      </c>
      <c r="I58" s="27">
        <v>34</v>
      </c>
      <c r="J58" s="68">
        <v>0</v>
      </c>
      <c r="K58" s="27" t="s">
        <v>421</v>
      </c>
    </row>
    <row r="59" spans="1:11" ht="48.6" customHeight="1">
      <c r="A59" s="339"/>
      <c r="B59" s="310"/>
      <c r="C59" s="82"/>
      <c r="D59" s="411"/>
      <c r="E59" s="83"/>
      <c r="F59" s="80"/>
      <c r="G59" s="67" t="s">
        <v>69</v>
      </c>
      <c r="H59" s="26">
        <v>1360</v>
      </c>
      <c r="I59" s="26">
        <v>991</v>
      </c>
      <c r="J59" s="41">
        <f t="shared" si="1"/>
        <v>0.72867647058823526</v>
      </c>
      <c r="K59" s="27" t="s">
        <v>440</v>
      </c>
    </row>
    <row r="60" spans="1:11" ht="37.200000000000003" customHeight="1">
      <c r="A60" s="90"/>
      <c r="B60" s="310"/>
      <c r="C60" s="82"/>
      <c r="D60" s="411"/>
      <c r="E60" s="83"/>
      <c r="F60" s="80"/>
      <c r="G60" s="67" t="s">
        <v>70</v>
      </c>
      <c r="H60" s="26">
        <v>1</v>
      </c>
      <c r="I60" s="26">
        <v>0</v>
      </c>
      <c r="J60" s="41">
        <f t="shared" si="1"/>
        <v>0</v>
      </c>
      <c r="K60" s="27" t="s">
        <v>440</v>
      </c>
    </row>
    <row r="61" spans="1:11" ht="15.6">
      <c r="A61" s="90"/>
      <c r="B61" s="310"/>
      <c r="C61" s="82"/>
      <c r="D61" s="411"/>
      <c r="E61" s="83"/>
      <c r="F61" s="80"/>
      <c r="G61" s="91" t="s">
        <v>71</v>
      </c>
      <c r="H61" s="26"/>
      <c r="I61" s="26"/>
      <c r="J61" s="41"/>
      <c r="K61" s="27"/>
    </row>
    <row r="62" spans="1:11" ht="33" customHeight="1">
      <c r="A62" s="90"/>
      <c r="B62" s="311"/>
      <c r="C62" s="92"/>
      <c r="D62" s="412"/>
      <c r="E62" s="93"/>
      <c r="F62" s="94"/>
      <c r="G62" s="67" t="s">
        <v>72</v>
      </c>
      <c r="H62" s="26">
        <v>2</v>
      </c>
      <c r="I62" s="26">
        <v>2</v>
      </c>
      <c r="J62" s="68">
        <f t="shared" si="1"/>
        <v>1</v>
      </c>
      <c r="K62" s="27" t="s">
        <v>421</v>
      </c>
    </row>
    <row r="63" spans="1:11" ht="15.6">
      <c r="A63" s="71"/>
      <c r="B63" s="355" t="s">
        <v>30</v>
      </c>
      <c r="C63" s="355"/>
      <c r="D63" s="12">
        <f>D20+D22+D23+D24</f>
        <v>105692.65</v>
      </c>
      <c r="E63" s="13">
        <v>64828.78</v>
      </c>
      <c r="F63" s="14">
        <f>E63/D63</f>
        <v>0.61337075000011831</v>
      </c>
      <c r="G63" s="72"/>
      <c r="H63" s="95"/>
      <c r="I63" s="71"/>
      <c r="J63" s="71"/>
      <c r="K63" s="73"/>
    </row>
    <row r="64" spans="1:11" ht="23.4" customHeight="1">
      <c r="A64" s="335">
        <v>3</v>
      </c>
      <c r="B64" s="309" t="s">
        <v>73</v>
      </c>
      <c r="C64" s="382" t="s">
        <v>19</v>
      </c>
      <c r="D64" s="306">
        <v>73682.06</v>
      </c>
      <c r="E64" s="384">
        <v>50241.86</v>
      </c>
      <c r="F64" s="321">
        <f>E64/D64</f>
        <v>0.6818737152571468</v>
      </c>
      <c r="G64" s="96" t="s">
        <v>20</v>
      </c>
      <c r="H64" s="95"/>
      <c r="I64" s="71"/>
      <c r="J64" s="71"/>
      <c r="K64" s="73"/>
    </row>
    <row r="65" spans="1:14" ht="285.60000000000002" customHeight="1">
      <c r="A65" s="339"/>
      <c r="B65" s="310"/>
      <c r="C65" s="383"/>
      <c r="D65" s="306"/>
      <c r="E65" s="385"/>
      <c r="F65" s="323"/>
      <c r="G65" s="69" t="s">
        <v>74</v>
      </c>
      <c r="H65" s="88">
        <v>2</v>
      </c>
      <c r="I65" s="88">
        <v>3</v>
      </c>
      <c r="J65" s="68">
        <v>1.5</v>
      </c>
      <c r="K65" s="100" t="s">
        <v>76</v>
      </c>
    </row>
    <row r="66" spans="1:14" ht="249.6" customHeight="1">
      <c r="A66" s="339"/>
      <c r="B66" s="310"/>
      <c r="C66" s="97" t="s">
        <v>22</v>
      </c>
      <c r="D66" s="55">
        <v>249000</v>
      </c>
      <c r="E66" s="98">
        <v>98579.9</v>
      </c>
      <c r="F66" s="44">
        <f>E66/D66</f>
        <v>0.39590321285140562</v>
      </c>
      <c r="G66" s="69" t="s">
        <v>75</v>
      </c>
      <c r="H66" s="99">
        <v>7.2279999999999998</v>
      </c>
      <c r="I66" s="88">
        <v>0</v>
      </c>
      <c r="J66" s="68">
        <f t="shared" ref="J66:J71" si="2">I66/H66</f>
        <v>0</v>
      </c>
      <c r="K66" s="100" t="s">
        <v>549</v>
      </c>
    </row>
    <row r="67" spans="1:14" ht="40.200000000000003" customHeight="1">
      <c r="A67" s="339"/>
      <c r="B67" s="310"/>
      <c r="C67" s="413"/>
      <c r="D67" s="419"/>
      <c r="E67" s="420"/>
      <c r="F67" s="318"/>
      <c r="G67" s="101" t="s">
        <v>77</v>
      </c>
      <c r="H67" s="99">
        <v>3125.4</v>
      </c>
      <c r="I67" s="81">
        <v>3125.4</v>
      </c>
      <c r="J67" s="68">
        <v>1</v>
      </c>
      <c r="K67" s="102"/>
    </row>
    <row r="68" spans="1:14" ht="34.200000000000003" customHeight="1">
      <c r="A68" s="339"/>
      <c r="B68" s="310"/>
      <c r="C68" s="414"/>
      <c r="D68" s="419"/>
      <c r="E68" s="421"/>
      <c r="F68" s="319"/>
      <c r="G68" s="67" t="s">
        <v>78</v>
      </c>
      <c r="H68" s="99" t="s">
        <v>79</v>
      </c>
      <c r="I68" s="81">
        <v>0</v>
      </c>
      <c r="J68" s="68">
        <f t="shared" si="2"/>
        <v>0</v>
      </c>
      <c r="K68" s="69" t="s">
        <v>550</v>
      </c>
    </row>
    <row r="69" spans="1:14" ht="30" customHeight="1">
      <c r="A69" s="339"/>
      <c r="B69" s="310"/>
      <c r="C69" s="414"/>
      <c r="D69" s="419"/>
      <c r="E69" s="421"/>
      <c r="F69" s="319"/>
      <c r="G69" s="67" t="s">
        <v>80</v>
      </c>
      <c r="H69" s="99" t="s">
        <v>81</v>
      </c>
      <c r="I69" s="81">
        <v>0</v>
      </c>
      <c r="J69" s="68">
        <f t="shared" si="2"/>
        <v>0</v>
      </c>
      <c r="K69" s="69" t="s">
        <v>550</v>
      </c>
    </row>
    <row r="70" spans="1:14" ht="35.4" customHeight="1">
      <c r="A70" s="90"/>
      <c r="B70" s="53"/>
      <c r="C70" s="414"/>
      <c r="D70" s="419"/>
      <c r="E70" s="421"/>
      <c r="F70" s="319"/>
      <c r="G70" s="285" t="s">
        <v>82</v>
      </c>
      <c r="H70" s="99">
        <v>9</v>
      </c>
      <c r="I70" s="81">
        <v>9</v>
      </c>
      <c r="J70" s="68">
        <f t="shared" si="2"/>
        <v>1</v>
      </c>
      <c r="K70" s="27"/>
    </row>
    <row r="71" spans="1:14" ht="63" customHeight="1">
      <c r="A71" s="90"/>
      <c r="B71" s="53"/>
      <c r="C71" s="415"/>
      <c r="D71" s="419"/>
      <c r="E71" s="422"/>
      <c r="F71" s="320"/>
      <c r="G71" s="67" t="s">
        <v>83</v>
      </c>
      <c r="H71" s="99" t="s">
        <v>84</v>
      </c>
      <c r="I71" s="81">
        <v>196.13499999999999</v>
      </c>
      <c r="J71" s="68">
        <f t="shared" si="2"/>
        <v>1</v>
      </c>
      <c r="K71" s="27"/>
    </row>
    <row r="72" spans="1:14" ht="15.6">
      <c r="A72" s="71"/>
      <c r="B72" s="355" t="s">
        <v>30</v>
      </c>
      <c r="C72" s="355"/>
      <c r="D72" s="12">
        <f>D64+D66</f>
        <v>322682.06</v>
      </c>
      <c r="E72" s="13">
        <f>E64+E66</f>
        <v>148821.76000000001</v>
      </c>
      <c r="F72" s="14">
        <f>E72/D72</f>
        <v>0.46120246040328366</v>
      </c>
      <c r="G72" s="72"/>
      <c r="H72" s="71"/>
      <c r="I72" s="71"/>
      <c r="J72" s="103"/>
      <c r="K72" s="73"/>
    </row>
    <row r="73" spans="1:14" ht="15.6">
      <c r="A73" s="335">
        <v>4</v>
      </c>
      <c r="B73" s="309" t="s">
        <v>85</v>
      </c>
      <c r="C73" s="324" t="s">
        <v>19</v>
      </c>
      <c r="D73" s="303">
        <v>17188.39</v>
      </c>
      <c r="E73" s="303">
        <v>12658.013999999999</v>
      </c>
      <c r="F73" s="321">
        <f>E73/D73*100%</f>
        <v>0.7364281355030925</v>
      </c>
      <c r="G73" s="91" t="s">
        <v>20</v>
      </c>
      <c r="H73" s="104"/>
      <c r="I73" s="18"/>
      <c r="J73" s="105"/>
      <c r="K73" s="27"/>
    </row>
    <row r="74" spans="1:14" ht="67.2" customHeight="1">
      <c r="A74" s="339"/>
      <c r="B74" s="310"/>
      <c r="C74" s="325"/>
      <c r="D74" s="305"/>
      <c r="E74" s="305"/>
      <c r="F74" s="322"/>
      <c r="G74" s="67" t="s">
        <v>86</v>
      </c>
      <c r="H74" s="66">
        <v>101</v>
      </c>
      <c r="I74" s="66">
        <v>78.44</v>
      </c>
      <c r="J74" s="289">
        <f>I74/H74*100%</f>
        <v>0.77663366336633666</v>
      </c>
      <c r="K74" s="69" t="s">
        <v>87</v>
      </c>
      <c r="N74" s="303"/>
    </row>
    <row r="75" spans="1:14" ht="47.4" customHeight="1">
      <c r="A75" s="339"/>
      <c r="B75" s="310"/>
      <c r="C75" s="325"/>
      <c r="D75" s="305"/>
      <c r="E75" s="305"/>
      <c r="F75" s="322"/>
      <c r="G75" s="67" t="s">
        <v>88</v>
      </c>
      <c r="H75" s="66">
        <v>1</v>
      </c>
      <c r="I75" s="66">
        <v>1</v>
      </c>
      <c r="J75" s="68">
        <f>I75/H75</f>
        <v>1</v>
      </c>
      <c r="K75" s="69"/>
      <c r="N75" s="305"/>
    </row>
    <row r="76" spans="1:14" ht="15.6">
      <c r="A76" s="339"/>
      <c r="B76" s="310"/>
      <c r="C76" s="325"/>
      <c r="D76" s="305"/>
      <c r="E76" s="305"/>
      <c r="F76" s="322"/>
      <c r="G76" s="91" t="s">
        <v>26</v>
      </c>
      <c r="H76" s="66"/>
      <c r="I76" s="66"/>
      <c r="J76" s="68"/>
      <c r="K76" s="69"/>
      <c r="N76" s="305"/>
    </row>
    <row r="77" spans="1:14" ht="34.799999999999997" customHeight="1">
      <c r="A77" s="339"/>
      <c r="B77" s="310"/>
      <c r="C77" s="325"/>
      <c r="D77" s="305"/>
      <c r="E77" s="305"/>
      <c r="F77" s="322"/>
      <c r="G77" s="67" t="s">
        <v>89</v>
      </c>
      <c r="H77" s="66">
        <v>0</v>
      </c>
      <c r="I77" s="66">
        <v>0</v>
      </c>
      <c r="J77" s="68">
        <v>1</v>
      </c>
      <c r="K77" s="69"/>
      <c r="N77" s="305"/>
    </row>
    <row r="78" spans="1:14" ht="15.6">
      <c r="A78" s="339"/>
      <c r="B78" s="310"/>
      <c r="C78" s="325"/>
      <c r="D78" s="305"/>
      <c r="E78" s="305"/>
      <c r="F78" s="322"/>
      <c r="G78" s="67" t="s">
        <v>90</v>
      </c>
      <c r="H78" s="73"/>
      <c r="I78" s="66"/>
      <c r="J78" s="68"/>
      <c r="K78" s="69"/>
      <c r="N78" s="305"/>
    </row>
    <row r="79" spans="1:14" ht="67.2" customHeight="1">
      <c r="A79" s="339"/>
      <c r="B79" s="310"/>
      <c r="C79" s="326"/>
      <c r="D79" s="304"/>
      <c r="E79" s="304"/>
      <c r="F79" s="323"/>
      <c r="G79" s="67" t="s">
        <v>91</v>
      </c>
      <c r="H79" s="66">
        <v>10</v>
      </c>
      <c r="I79" s="66">
        <v>8</v>
      </c>
      <c r="J79" s="68">
        <f>I79/H79</f>
        <v>0.8</v>
      </c>
      <c r="K79" s="69" t="s">
        <v>87</v>
      </c>
      <c r="N79" s="305"/>
    </row>
    <row r="80" spans="1:14" ht="53.4" customHeight="1">
      <c r="A80" s="339"/>
      <c r="B80" s="310"/>
      <c r="C80" s="111" t="s">
        <v>22</v>
      </c>
      <c r="D80" s="56">
        <v>3105.5010000000002</v>
      </c>
      <c r="E80" s="56">
        <v>1523.2760000000001</v>
      </c>
      <c r="F80" s="19">
        <f>E80/D80*100%</f>
        <v>0.49050893881534735</v>
      </c>
      <c r="G80" s="67" t="s">
        <v>92</v>
      </c>
      <c r="H80" s="66">
        <v>6</v>
      </c>
      <c r="I80" s="66">
        <v>8</v>
      </c>
      <c r="J80" s="68">
        <f>I80/H80</f>
        <v>1.3333333333333333</v>
      </c>
      <c r="K80" s="69" t="s">
        <v>548</v>
      </c>
      <c r="N80" s="304"/>
    </row>
    <row r="81" spans="1:11" ht="18" customHeight="1">
      <c r="A81" s="339"/>
      <c r="B81" s="310"/>
      <c r="C81" s="324"/>
      <c r="D81" s="303"/>
      <c r="E81" s="303"/>
      <c r="F81" s="321"/>
      <c r="G81" s="91" t="s">
        <v>27</v>
      </c>
      <c r="H81" s="66"/>
      <c r="I81" s="66"/>
      <c r="J81" s="68"/>
      <c r="K81" s="69"/>
    </row>
    <row r="82" spans="1:11" ht="55.2" customHeight="1">
      <c r="A82" s="339"/>
      <c r="B82" s="310"/>
      <c r="C82" s="375"/>
      <c r="D82" s="305"/>
      <c r="E82" s="305"/>
      <c r="F82" s="322"/>
      <c r="G82" s="67" t="s">
        <v>93</v>
      </c>
      <c r="H82" s="66">
        <v>0</v>
      </c>
      <c r="I82" s="66">
        <v>0</v>
      </c>
      <c r="J82" s="68">
        <v>1</v>
      </c>
      <c r="K82" s="27"/>
    </row>
    <row r="83" spans="1:11" ht="50.4" customHeight="1">
      <c r="A83" s="339"/>
      <c r="B83" s="310"/>
      <c r="C83" s="375"/>
      <c r="D83" s="305"/>
      <c r="E83" s="305"/>
      <c r="F83" s="322"/>
      <c r="G83" s="67" t="s">
        <v>94</v>
      </c>
      <c r="H83" s="66">
        <v>28</v>
      </c>
      <c r="I83" s="66">
        <v>21</v>
      </c>
      <c r="J83" s="68">
        <f>I83/H83</f>
        <v>0.75</v>
      </c>
      <c r="K83" s="27" t="s">
        <v>29</v>
      </c>
    </row>
    <row r="84" spans="1:11" ht="82.8" customHeight="1">
      <c r="A84" s="339"/>
      <c r="B84" s="310"/>
      <c r="C84" s="375"/>
      <c r="D84" s="305"/>
      <c r="E84" s="305"/>
      <c r="F84" s="322"/>
      <c r="G84" s="67" t="s">
        <v>95</v>
      </c>
      <c r="H84" s="66">
        <v>35</v>
      </c>
      <c r="I84" s="66">
        <v>45</v>
      </c>
      <c r="J84" s="68">
        <f>I84/H84</f>
        <v>1.2857142857142858</v>
      </c>
      <c r="K84" s="27"/>
    </row>
    <row r="85" spans="1:11" ht="67.2" customHeight="1">
      <c r="A85" s="339"/>
      <c r="B85" s="310"/>
      <c r="C85" s="375"/>
      <c r="D85" s="305"/>
      <c r="E85" s="305"/>
      <c r="F85" s="322"/>
      <c r="G85" s="67" t="s">
        <v>96</v>
      </c>
      <c r="H85" s="66">
        <v>2</v>
      </c>
      <c r="I85" s="66">
        <v>1</v>
      </c>
      <c r="J85" s="68">
        <f>I85/H85</f>
        <v>0.5</v>
      </c>
      <c r="K85" s="27" t="s">
        <v>29</v>
      </c>
    </row>
    <row r="86" spans="1:11" ht="15.6">
      <c r="A86" s="339"/>
      <c r="B86" s="310"/>
      <c r="C86" s="375"/>
      <c r="D86" s="305"/>
      <c r="E86" s="305"/>
      <c r="F86" s="322"/>
      <c r="G86" s="91" t="s">
        <v>66</v>
      </c>
      <c r="H86" s="66"/>
      <c r="I86" s="66"/>
      <c r="J86" s="68"/>
      <c r="K86" s="27"/>
    </row>
    <row r="87" spans="1:11" ht="36" customHeight="1">
      <c r="A87" s="339"/>
      <c r="B87" s="310"/>
      <c r="C87" s="375"/>
      <c r="D87" s="305"/>
      <c r="E87" s="305"/>
      <c r="F87" s="322"/>
      <c r="G87" s="67" t="s">
        <v>97</v>
      </c>
      <c r="H87" s="66">
        <v>195</v>
      </c>
      <c r="I87" s="66">
        <v>185</v>
      </c>
      <c r="J87" s="41">
        <f>H87/I87</f>
        <v>1.0540540540540539</v>
      </c>
      <c r="K87" s="106" t="s">
        <v>98</v>
      </c>
    </row>
    <row r="88" spans="1:11" ht="47.4" customHeight="1">
      <c r="A88" s="339"/>
      <c r="B88" s="310"/>
      <c r="C88" s="375"/>
      <c r="D88" s="305"/>
      <c r="E88" s="305"/>
      <c r="F88" s="322"/>
      <c r="G88" s="67" t="s">
        <v>99</v>
      </c>
      <c r="H88" s="66">
        <v>435</v>
      </c>
      <c r="I88" s="66">
        <v>410</v>
      </c>
      <c r="J88" s="41">
        <f>I88/H88</f>
        <v>0.94252873563218387</v>
      </c>
      <c r="K88" s="27" t="s">
        <v>29</v>
      </c>
    </row>
    <row r="89" spans="1:11" ht="51" customHeight="1">
      <c r="A89" s="339"/>
      <c r="B89" s="310"/>
      <c r="C89" s="375"/>
      <c r="D89" s="305"/>
      <c r="E89" s="305"/>
      <c r="F89" s="322"/>
      <c r="G89" s="107" t="s">
        <v>100</v>
      </c>
      <c r="H89" s="66">
        <v>5450</v>
      </c>
      <c r="I89" s="66">
        <v>4986</v>
      </c>
      <c r="J89" s="41">
        <f>I89/H89</f>
        <v>0.91486238532110087</v>
      </c>
      <c r="K89" s="27" t="s">
        <v>29</v>
      </c>
    </row>
    <row r="90" spans="1:11" ht="15.6">
      <c r="A90" s="339"/>
      <c r="B90" s="310"/>
      <c r="C90" s="375"/>
      <c r="D90" s="305"/>
      <c r="E90" s="305"/>
      <c r="F90" s="322"/>
      <c r="G90" s="108" t="s">
        <v>71</v>
      </c>
      <c r="H90" s="73"/>
      <c r="I90" s="66"/>
      <c r="J90" s="41"/>
      <c r="K90" s="27"/>
    </row>
    <row r="91" spans="1:11" ht="87.6" customHeight="1">
      <c r="A91" s="339"/>
      <c r="B91" s="310"/>
      <c r="C91" s="375"/>
      <c r="D91" s="305"/>
      <c r="E91" s="305"/>
      <c r="F91" s="322"/>
      <c r="G91" s="107" t="s">
        <v>101</v>
      </c>
      <c r="H91" s="66">
        <v>100</v>
      </c>
      <c r="I91" s="66">
        <v>100</v>
      </c>
      <c r="J91" s="41">
        <f>I91/H91</f>
        <v>1</v>
      </c>
      <c r="K91" s="27"/>
    </row>
    <row r="92" spans="1:11" ht="98.4" customHeight="1">
      <c r="A92" s="339"/>
      <c r="B92" s="310"/>
      <c r="C92" s="375"/>
      <c r="D92" s="305"/>
      <c r="E92" s="305"/>
      <c r="F92" s="322"/>
      <c r="G92" s="107" t="s">
        <v>102</v>
      </c>
      <c r="H92" s="27">
        <v>100</v>
      </c>
      <c r="I92" s="27">
        <v>100</v>
      </c>
      <c r="J92" s="41">
        <f>I92/H92</f>
        <v>1</v>
      </c>
      <c r="K92" s="27"/>
    </row>
    <row r="93" spans="1:11" ht="66.599999999999994" customHeight="1">
      <c r="A93" s="339"/>
      <c r="B93" s="310"/>
      <c r="C93" s="375"/>
      <c r="D93" s="305"/>
      <c r="E93" s="305"/>
      <c r="F93" s="322"/>
      <c r="G93" s="107" t="s">
        <v>103</v>
      </c>
      <c r="H93" s="27">
        <v>10</v>
      </c>
      <c r="I93" s="27">
        <v>7</v>
      </c>
      <c r="J93" s="41">
        <f>I93/H93</f>
        <v>0.7</v>
      </c>
      <c r="K93" s="286" t="s">
        <v>29</v>
      </c>
    </row>
    <row r="94" spans="1:11" ht="96.6" customHeight="1">
      <c r="A94" s="339"/>
      <c r="B94" s="310"/>
      <c r="C94" s="375"/>
      <c r="D94" s="305"/>
      <c r="E94" s="305"/>
      <c r="F94" s="322"/>
      <c r="G94" s="107" t="s">
        <v>104</v>
      </c>
      <c r="H94" s="27">
        <v>0</v>
      </c>
      <c r="I94" s="27">
        <v>16</v>
      </c>
      <c r="J94" s="41">
        <v>0</v>
      </c>
      <c r="K94" s="27" t="s">
        <v>105</v>
      </c>
    </row>
    <row r="95" spans="1:11" ht="34.200000000000003" customHeight="1">
      <c r="A95" s="339"/>
      <c r="B95" s="310"/>
      <c r="C95" s="375"/>
      <c r="D95" s="305"/>
      <c r="E95" s="305"/>
      <c r="F95" s="322"/>
      <c r="G95" s="107" t="s">
        <v>106</v>
      </c>
      <c r="H95" s="27">
        <v>12</v>
      </c>
      <c r="I95" s="27">
        <v>10</v>
      </c>
      <c r="J95" s="41">
        <f>I95/H95</f>
        <v>0.83333333333333337</v>
      </c>
      <c r="K95" s="66" t="s">
        <v>29</v>
      </c>
    </row>
    <row r="96" spans="1:11" ht="115.2" customHeight="1">
      <c r="A96" s="339"/>
      <c r="B96" s="310"/>
      <c r="C96" s="375"/>
      <c r="D96" s="305"/>
      <c r="E96" s="305"/>
      <c r="F96" s="322"/>
      <c r="G96" s="107" t="s">
        <v>107</v>
      </c>
      <c r="H96" s="27">
        <v>5</v>
      </c>
      <c r="I96" s="27">
        <v>4</v>
      </c>
      <c r="J96" s="41">
        <f>I96/H96</f>
        <v>0.8</v>
      </c>
      <c r="K96" s="27" t="s">
        <v>29</v>
      </c>
    </row>
    <row r="97" spans="1:11" ht="109.2">
      <c r="A97" s="339"/>
      <c r="B97" s="310"/>
      <c r="C97" s="375"/>
      <c r="D97" s="305"/>
      <c r="E97" s="305"/>
      <c r="F97" s="322"/>
      <c r="G97" s="107" t="s">
        <v>108</v>
      </c>
      <c r="H97" s="27">
        <v>5</v>
      </c>
      <c r="I97" s="27">
        <v>4</v>
      </c>
      <c r="J97" s="41">
        <f>I97/H97</f>
        <v>0.8</v>
      </c>
      <c r="K97" s="286" t="s">
        <v>29</v>
      </c>
    </row>
    <row r="98" spans="1:11" ht="62.4">
      <c r="A98" s="339"/>
      <c r="B98" s="310"/>
      <c r="C98" s="375"/>
      <c r="D98" s="305"/>
      <c r="E98" s="305"/>
      <c r="F98" s="322"/>
      <c r="G98" s="107" t="s">
        <v>109</v>
      </c>
      <c r="H98" s="286">
        <v>5</v>
      </c>
      <c r="I98" s="27">
        <v>5</v>
      </c>
      <c r="J98" s="41">
        <f>I98/H98</f>
        <v>1</v>
      </c>
      <c r="K98" s="27"/>
    </row>
    <row r="99" spans="1:11" ht="15.6">
      <c r="A99" s="339"/>
      <c r="B99" s="310"/>
      <c r="C99" s="375"/>
      <c r="D99" s="305"/>
      <c r="E99" s="305"/>
      <c r="F99" s="322"/>
      <c r="G99" s="108" t="s">
        <v>110</v>
      </c>
      <c r="H99" s="73"/>
      <c r="I99" s="27"/>
      <c r="J99" s="41"/>
      <c r="K99" s="27"/>
    </row>
    <row r="100" spans="1:11" ht="77.400000000000006" customHeight="1">
      <c r="A100" s="339"/>
      <c r="B100" s="310"/>
      <c r="C100" s="375"/>
      <c r="D100" s="305"/>
      <c r="E100" s="305"/>
      <c r="F100" s="322"/>
      <c r="G100" s="107" t="s">
        <v>111</v>
      </c>
      <c r="H100" s="27">
        <v>18</v>
      </c>
      <c r="I100" s="27">
        <v>18</v>
      </c>
      <c r="J100" s="41">
        <f>I100/H100</f>
        <v>1</v>
      </c>
      <c r="K100" s="27"/>
    </row>
    <row r="101" spans="1:11" ht="15.6" customHeight="1">
      <c r="A101" s="339"/>
      <c r="B101" s="310"/>
      <c r="C101" s="375"/>
      <c r="D101" s="305"/>
      <c r="E101" s="305"/>
      <c r="F101" s="322"/>
      <c r="G101" s="107" t="s">
        <v>112</v>
      </c>
      <c r="H101" s="27">
        <v>12</v>
      </c>
      <c r="I101" s="27">
        <v>12</v>
      </c>
      <c r="J101" s="41">
        <f>I101/H101</f>
        <v>1</v>
      </c>
      <c r="K101" s="27"/>
    </row>
    <row r="102" spans="1:11" ht="31.2">
      <c r="A102" s="339"/>
      <c r="B102" s="310"/>
      <c r="C102" s="375"/>
      <c r="D102" s="305"/>
      <c r="E102" s="305"/>
      <c r="F102" s="322"/>
      <c r="G102" s="107" t="s">
        <v>113</v>
      </c>
      <c r="H102" s="27">
        <v>120</v>
      </c>
      <c r="I102" s="27">
        <v>110</v>
      </c>
      <c r="J102" s="41">
        <f>I102/H102</f>
        <v>0.91666666666666663</v>
      </c>
      <c r="K102" s="27" t="s">
        <v>29</v>
      </c>
    </row>
    <row r="103" spans="1:11" ht="15.6">
      <c r="A103" s="339"/>
      <c r="B103" s="310"/>
      <c r="C103" s="375"/>
      <c r="D103" s="305"/>
      <c r="E103" s="305"/>
      <c r="F103" s="322"/>
      <c r="G103" s="108" t="s">
        <v>114</v>
      </c>
      <c r="H103" s="27"/>
      <c r="I103" s="27"/>
      <c r="J103" s="41"/>
      <c r="K103" s="27"/>
    </row>
    <row r="104" spans="1:11" ht="65.400000000000006" customHeight="1">
      <c r="A104" s="339"/>
      <c r="B104" s="310"/>
      <c r="C104" s="375"/>
      <c r="D104" s="305"/>
      <c r="E104" s="305"/>
      <c r="F104" s="322"/>
      <c r="G104" s="107" t="s">
        <v>115</v>
      </c>
      <c r="H104" s="27">
        <v>91</v>
      </c>
      <c r="I104" s="27">
        <v>92</v>
      </c>
      <c r="J104" s="41">
        <f>I104/H104</f>
        <v>1.0109890109890109</v>
      </c>
      <c r="K104" s="27"/>
    </row>
    <row r="105" spans="1:11" ht="68.400000000000006" customHeight="1">
      <c r="A105" s="339"/>
      <c r="B105" s="310"/>
      <c r="C105" s="375"/>
      <c r="D105" s="305"/>
      <c r="E105" s="305"/>
      <c r="F105" s="322"/>
      <c r="G105" s="107" t="s">
        <v>116</v>
      </c>
      <c r="H105" s="27">
        <v>100</v>
      </c>
      <c r="I105" s="27">
        <v>0</v>
      </c>
      <c r="J105" s="41">
        <f>I105/H105</f>
        <v>0</v>
      </c>
      <c r="K105" s="27" t="s">
        <v>29</v>
      </c>
    </row>
    <row r="106" spans="1:11" ht="64.2" customHeight="1">
      <c r="A106" s="339"/>
      <c r="B106" s="310"/>
      <c r="C106" s="375"/>
      <c r="D106" s="305"/>
      <c r="E106" s="305"/>
      <c r="F106" s="322"/>
      <c r="G106" s="107" t="s">
        <v>117</v>
      </c>
      <c r="H106" s="27">
        <v>0</v>
      </c>
      <c r="I106" s="27">
        <v>0</v>
      </c>
      <c r="J106" s="41">
        <v>1</v>
      </c>
      <c r="K106" s="27"/>
    </row>
    <row r="107" spans="1:11" ht="45.6" customHeight="1">
      <c r="A107" s="339"/>
      <c r="B107" s="310"/>
      <c r="C107" s="375"/>
      <c r="D107" s="305"/>
      <c r="E107" s="305"/>
      <c r="F107" s="322"/>
      <c r="G107" s="107" t="s">
        <v>118</v>
      </c>
      <c r="H107" s="27">
        <v>0</v>
      </c>
      <c r="I107" s="27">
        <v>0</v>
      </c>
      <c r="J107" s="41">
        <v>1</v>
      </c>
      <c r="K107" s="106"/>
    </row>
    <row r="108" spans="1:11" ht="205.8" customHeight="1">
      <c r="A108" s="339"/>
      <c r="B108" s="310"/>
      <c r="C108" s="375"/>
      <c r="D108" s="305"/>
      <c r="E108" s="305"/>
      <c r="F108" s="322"/>
      <c r="G108" s="107" t="s">
        <v>119</v>
      </c>
      <c r="H108" s="27">
        <v>62</v>
      </c>
      <c r="I108" s="27">
        <v>49.3</v>
      </c>
      <c r="J108" s="41">
        <f>I108/H108</f>
        <v>0.79516129032258065</v>
      </c>
      <c r="K108" s="286" t="s">
        <v>29</v>
      </c>
    </row>
    <row r="109" spans="1:11" ht="15.6">
      <c r="A109" s="339"/>
      <c r="B109" s="310"/>
      <c r="C109" s="375"/>
      <c r="D109" s="305"/>
      <c r="E109" s="305"/>
      <c r="F109" s="322"/>
      <c r="G109" s="108" t="s">
        <v>120</v>
      </c>
      <c r="H109" s="73"/>
      <c r="I109" s="27"/>
      <c r="J109" s="41"/>
      <c r="K109" s="27"/>
    </row>
    <row r="110" spans="1:11" ht="67.2" customHeight="1">
      <c r="A110" s="339"/>
      <c r="B110" s="310"/>
      <c r="C110" s="375"/>
      <c r="D110" s="305"/>
      <c r="E110" s="305"/>
      <c r="F110" s="322"/>
      <c r="G110" s="107" t="s">
        <v>121</v>
      </c>
      <c r="H110" s="27">
        <v>120</v>
      </c>
      <c r="I110" s="27">
        <v>160</v>
      </c>
      <c r="J110" s="41">
        <f>I110/H110</f>
        <v>1.3333333333333333</v>
      </c>
      <c r="K110" s="27"/>
    </row>
    <row r="111" spans="1:11" ht="35.4" customHeight="1">
      <c r="A111" s="339"/>
      <c r="B111" s="310"/>
      <c r="C111" s="375"/>
      <c r="D111" s="305"/>
      <c r="E111" s="305"/>
      <c r="F111" s="322"/>
      <c r="G111" s="107" t="s">
        <v>122</v>
      </c>
      <c r="H111" s="27">
        <v>28</v>
      </c>
      <c r="I111" s="27">
        <v>28</v>
      </c>
      <c r="J111" s="41">
        <f>I111/H111</f>
        <v>1</v>
      </c>
      <c r="K111" s="27"/>
    </row>
    <row r="112" spans="1:11" ht="15.6">
      <c r="A112" s="339"/>
      <c r="B112" s="310"/>
      <c r="C112" s="325"/>
      <c r="D112" s="305"/>
      <c r="E112" s="305"/>
      <c r="F112" s="322"/>
      <c r="G112" s="108" t="s">
        <v>123</v>
      </c>
      <c r="H112" s="27"/>
      <c r="I112" s="27"/>
      <c r="J112" s="41"/>
      <c r="K112" s="27"/>
    </row>
    <row r="113" spans="1:14" ht="51.6" customHeight="1">
      <c r="A113" s="339"/>
      <c r="B113" s="310"/>
      <c r="C113" s="375"/>
      <c r="D113" s="305"/>
      <c r="E113" s="305"/>
      <c r="F113" s="322"/>
      <c r="G113" s="107" t="s">
        <v>124</v>
      </c>
      <c r="H113" s="27">
        <v>600</v>
      </c>
      <c r="I113" s="27">
        <v>600</v>
      </c>
      <c r="J113" s="41">
        <f>I113/H113</f>
        <v>1</v>
      </c>
      <c r="K113" s="27"/>
    </row>
    <row r="114" spans="1:14" ht="33" customHeight="1">
      <c r="A114" s="339"/>
      <c r="B114" s="310"/>
      <c r="C114" s="375"/>
      <c r="D114" s="305"/>
      <c r="E114" s="305"/>
      <c r="F114" s="322"/>
      <c r="G114" s="107" t="s">
        <v>126</v>
      </c>
      <c r="H114" s="27">
        <v>63.2</v>
      </c>
      <c r="I114" s="27">
        <v>63.2</v>
      </c>
      <c r="J114" s="41">
        <f>I114/H114</f>
        <v>1</v>
      </c>
      <c r="K114" s="27"/>
    </row>
    <row r="115" spans="1:14" ht="61.8" customHeight="1">
      <c r="A115" s="339"/>
      <c r="B115" s="310"/>
      <c r="C115" s="375"/>
      <c r="D115" s="305"/>
      <c r="E115" s="305"/>
      <c r="F115" s="322"/>
      <c r="G115" s="107" t="s">
        <v>127</v>
      </c>
      <c r="H115" s="27">
        <v>29.46</v>
      </c>
      <c r="I115" s="109">
        <v>28.4</v>
      </c>
      <c r="J115" s="41">
        <f>I115/H115</f>
        <v>0.96401900882552605</v>
      </c>
      <c r="K115" s="27" t="s">
        <v>125</v>
      </c>
    </row>
    <row r="116" spans="1:14" ht="34.799999999999997" customHeight="1">
      <c r="A116" s="339"/>
      <c r="B116" s="310"/>
      <c r="C116" s="375"/>
      <c r="D116" s="305"/>
      <c r="E116" s="305"/>
      <c r="F116" s="322"/>
      <c r="G116" s="107" t="s">
        <v>128</v>
      </c>
      <c r="H116" s="27">
        <v>96</v>
      </c>
      <c r="I116" s="27">
        <v>196</v>
      </c>
      <c r="J116" s="41">
        <f>I116/H116</f>
        <v>2.0416666666666665</v>
      </c>
      <c r="K116" s="27"/>
    </row>
    <row r="117" spans="1:14" ht="15.6">
      <c r="A117" s="339"/>
      <c r="B117" s="310"/>
      <c r="C117" s="375"/>
      <c r="D117" s="305"/>
      <c r="E117" s="305"/>
      <c r="F117" s="322"/>
      <c r="G117" s="108" t="s">
        <v>129</v>
      </c>
      <c r="H117" s="27"/>
      <c r="I117" s="27"/>
      <c r="J117" s="41"/>
      <c r="K117" s="27"/>
    </row>
    <row r="118" spans="1:14" ht="45.6" customHeight="1">
      <c r="A118" s="339"/>
      <c r="B118" s="310"/>
      <c r="C118" s="375"/>
      <c r="D118" s="305"/>
      <c r="E118" s="305"/>
      <c r="F118" s="322"/>
      <c r="G118" s="107" t="s">
        <v>130</v>
      </c>
      <c r="H118" s="27">
        <v>0</v>
      </c>
      <c r="I118" s="27">
        <v>0</v>
      </c>
      <c r="J118" s="41">
        <v>1</v>
      </c>
      <c r="K118" s="27"/>
    </row>
    <row r="119" spans="1:14" ht="117" customHeight="1">
      <c r="A119" s="336"/>
      <c r="B119" s="311"/>
      <c r="C119" s="454"/>
      <c r="D119" s="304"/>
      <c r="E119" s="304"/>
      <c r="F119" s="323"/>
      <c r="G119" s="107" t="s">
        <v>131</v>
      </c>
      <c r="H119" s="27">
        <v>0</v>
      </c>
      <c r="I119" s="27">
        <v>0</v>
      </c>
      <c r="J119" s="41">
        <v>1</v>
      </c>
      <c r="K119" s="27"/>
    </row>
    <row r="120" spans="1:14" ht="15.6">
      <c r="A120" s="71"/>
      <c r="B120" s="355" t="s">
        <v>30</v>
      </c>
      <c r="C120" s="355"/>
      <c r="D120" s="12">
        <f>D81+D80+D73</f>
        <v>20293.891</v>
      </c>
      <c r="E120" s="13">
        <f>E80+E73</f>
        <v>14181.289999999999</v>
      </c>
      <c r="F120" s="14">
        <f>E120/D120*100%</f>
        <v>0.69879600713337819</v>
      </c>
      <c r="G120" s="72"/>
      <c r="H120" s="71"/>
      <c r="I120" s="71"/>
      <c r="J120" s="71"/>
      <c r="K120" s="73"/>
    </row>
    <row r="121" spans="1:14" s="6" customFormat="1" ht="27.6" customHeight="1">
      <c r="A121" s="335">
        <v>5</v>
      </c>
      <c r="B121" s="416" t="s">
        <v>132</v>
      </c>
      <c r="C121" s="382" t="s">
        <v>19</v>
      </c>
      <c r="D121" s="306">
        <v>4010.89</v>
      </c>
      <c r="E121" s="384">
        <v>4010.89</v>
      </c>
      <c r="F121" s="321">
        <f>E121/D121</f>
        <v>1</v>
      </c>
      <c r="G121" s="386" t="s">
        <v>133</v>
      </c>
      <c r="H121" s="387"/>
      <c r="I121" s="387"/>
      <c r="J121" s="387"/>
      <c r="K121" s="388"/>
    </row>
    <row r="122" spans="1:14" ht="18" customHeight="1">
      <c r="A122" s="339"/>
      <c r="B122" s="417"/>
      <c r="C122" s="383"/>
      <c r="D122" s="306"/>
      <c r="E122" s="385"/>
      <c r="F122" s="323"/>
      <c r="G122" s="389" t="s">
        <v>134</v>
      </c>
      <c r="H122" s="379">
        <v>13</v>
      </c>
      <c r="I122" s="335">
        <v>13</v>
      </c>
      <c r="J122" s="318">
        <f>I122/H122</f>
        <v>1</v>
      </c>
      <c r="K122" s="335"/>
    </row>
    <row r="123" spans="1:14" ht="15.6">
      <c r="A123" s="110"/>
      <c r="B123" s="417"/>
      <c r="C123" s="74" t="s">
        <v>22</v>
      </c>
      <c r="D123" s="111">
        <v>5825.4350000000004</v>
      </c>
      <c r="E123" s="112" t="s">
        <v>557</v>
      </c>
      <c r="F123" s="19">
        <f>E123/D123</f>
        <v>1</v>
      </c>
      <c r="G123" s="389"/>
      <c r="H123" s="380"/>
      <c r="I123" s="353"/>
      <c r="J123" s="353"/>
      <c r="K123" s="353"/>
      <c r="N123" s="306"/>
    </row>
    <row r="124" spans="1:14" ht="15.6">
      <c r="A124" s="113"/>
      <c r="B124" s="418"/>
      <c r="C124" s="74" t="s">
        <v>37</v>
      </c>
      <c r="D124" s="111">
        <v>1034.5630000000001</v>
      </c>
      <c r="E124" s="112" t="s">
        <v>556</v>
      </c>
      <c r="F124" s="19">
        <f>E124/D124</f>
        <v>1</v>
      </c>
      <c r="G124" s="389"/>
      <c r="H124" s="381"/>
      <c r="I124" s="354"/>
      <c r="J124" s="354"/>
      <c r="K124" s="354"/>
      <c r="N124" s="306"/>
    </row>
    <row r="125" spans="1:14" ht="15.6">
      <c r="A125" s="71"/>
      <c r="B125" s="355" t="s">
        <v>30</v>
      </c>
      <c r="C125" s="355"/>
      <c r="D125" s="12">
        <v>10870.888000000001</v>
      </c>
      <c r="E125" s="114" t="s">
        <v>546</v>
      </c>
      <c r="F125" s="14">
        <f>E125/D125</f>
        <v>1.0000001839776105</v>
      </c>
      <c r="G125" s="72"/>
      <c r="H125" s="71"/>
      <c r="I125" s="71"/>
      <c r="J125" s="71"/>
      <c r="K125" s="73"/>
    </row>
    <row r="126" spans="1:14" ht="34.200000000000003" customHeight="1">
      <c r="A126" s="335">
        <v>6</v>
      </c>
      <c r="B126" s="309" t="s">
        <v>135</v>
      </c>
      <c r="C126" s="382" t="s">
        <v>19</v>
      </c>
      <c r="D126" s="306">
        <v>5645.93</v>
      </c>
      <c r="E126" s="384">
        <v>701.94</v>
      </c>
      <c r="F126" s="321">
        <f>E126/D126</f>
        <v>0.12432672739477819</v>
      </c>
      <c r="G126" s="356" t="s">
        <v>136</v>
      </c>
      <c r="H126" s="357"/>
      <c r="I126" s="357"/>
      <c r="J126" s="357"/>
      <c r="K126" s="358"/>
    </row>
    <row r="127" spans="1:14" ht="18.600000000000001" customHeight="1">
      <c r="A127" s="339"/>
      <c r="B127" s="310"/>
      <c r="C127" s="423"/>
      <c r="D127" s="306"/>
      <c r="E127" s="424"/>
      <c r="F127" s="322"/>
      <c r="G127" s="67" t="s">
        <v>137</v>
      </c>
      <c r="H127" s="26">
        <v>14334</v>
      </c>
      <c r="I127" s="26">
        <v>11303</v>
      </c>
      <c r="J127" s="41">
        <f>I127/H127</f>
        <v>0.78854471885028599</v>
      </c>
      <c r="K127" s="27" t="s">
        <v>29</v>
      </c>
    </row>
    <row r="128" spans="1:14" ht="29.4" customHeight="1">
      <c r="A128" s="339"/>
      <c r="B128" s="310"/>
      <c r="C128" s="383"/>
      <c r="D128" s="306"/>
      <c r="E128" s="385"/>
      <c r="F128" s="323"/>
      <c r="G128" s="343" t="s">
        <v>138</v>
      </c>
      <c r="H128" s="344"/>
      <c r="I128" s="344"/>
      <c r="J128" s="344"/>
      <c r="K128" s="345"/>
      <c r="N128" s="306"/>
    </row>
    <row r="129" spans="1:14" ht="49.2" customHeight="1">
      <c r="A129" s="336"/>
      <c r="B129" s="311"/>
      <c r="C129" s="74" t="s">
        <v>22</v>
      </c>
      <c r="D129" s="55">
        <v>222384.02</v>
      </c>
      <c r="E129" s="24">
        <v>40991.199999999997</v>
      </c>
      <c r="F129" s="19">
        <f>E129/D129</f>
        <v>0.18432619394145316</v>
      </c>
      <c r="G129" s="67" t="s">
        <v>139</v>
      </c>
      <c r="H129" s="26">
        <v>3</v>
      </c>
      <c r="I129" s="109">
        <v>1</v>
      </c>
      <c r="J129" s="41">
        <v>0.33329999999999999</v>
      </c>
      <c r="K129" s="27" t="s">
        <v>29</v>
      </c>
      <c r="N129" s="306"/>
    </row>
    <row r="130" spans="1:14" ht="15.6">
      <c r="A130" s="71"/>
      <c r="B130" s="355" t="s">
        <v>30</v>
      </c>
      <c r="C130" s="355"/>
      <c r="D130" s="12">
        <f>SUM(D126:D129)</f>
        <v>228029.94999999998</v>
      </c>
      <c r="E130" s="13">
        <f>SUM(E126:E129)</f>
        <v>41693.14</v>
      </c>
      <c r="F130" s="14">
        <f>E130/D130</f>
        <v>0.18284063124164174</v>
      </c>
      <c r="G130" s="72"/>
      <c r="H130" s="71"/>
      <c r="I130" s="71"/>
      <c r="J130" s="71"/>
      <c r="K130" s="73"/>
      <c r="N130" s="306"/>
    </row>
    <row r="131" spans="1:14" ht="41.4" customHeight="1">
      <c r="A131" s="335">
        <v>7</v>
      </c>
      <c r="B131" s="309" t="s">
        <v>140</v>
      </c>
      <c r="C131" s="74" t="s">
        <v>19</v>
      </c>
      <c r="D131" s="55">
        <v>1067.18</v>
      </c>
      <c r="E131" s="24">
        <v>109.98</v>
      </c>
      <c r="F131" s="19">
        <v>0.1031</v>
      </c>
      <c r="G131" s="67" t="s">
        <v>141</v>
      </c>
      <c r="H131" s="27">
        <v>15</v>
      </c>
      <c r="I131" s="27">
        <v>0</v>
      </c>
      <c r="J131" s="41">
        <f>I131/H131</f>
        <v>0</v>
      </c>
      <c r="K131" s="27" t="s">
        <v>424</v>
      </c>
    </row>
    <row r="132" spans="1:14" ht="50.4" customHeight="1">
      <c r="A132" s="339"/>
      <c r="B132" s="310"/>
      <c r="C132" s="74" t="s">
        <v>22</v>
      </c>
      <c r="D132" s="55">
        <f>'[1]Касса на 01.04.'!D27</f>
        <v>5000</v>
      </c>
      <c r="E132" s="24">
        <f>'[1]Касса на 01.04.'!H27</f>
        <v>0</v>
      </c>
      <c r="F132" s="19">
        <v>0</v>
      </c>
      <c r="G132" s="285" t="s">
        <v>142</v>
      </c>
      <c r="H132" s="27">
        <v>1</v>
      </c>
      <c r="I132" s="27">
        <v>1</v>
      </c>
      <c r="J132" s="41">
        <f>I132/H132</f>
        <v>1</v>
      </c>
      <c r="K132" s="27" t="s">
        <v>421</v>
      </c>
      <c r="N132" s="284"/>
    </row>
    <row r="133" spans="1:14" ht="81" customHeight="1">
      <c r="A133" s="336"/>
      <c r="B133" s="311"/>
      <c r="C133" s="75"/>
      <c r="D133" s="109"/>
      <c r="E133" s="115"/>
      <c r="F133" s="41"/>
      <c r="G133" s="67" t="s">
        <v>143</v>
      </c>
      <c r="H133" s="27">
        <v>1</v>
      </c>
      <c r="I133" s="27">
        <v>0</v>
      </c>
      <c r="J133" s="41">
        <f>I133/H133</f>
        <v>0</v>
      </c>
      <c r="K133" s="27" t="s">
        <v>424</v>
      </c>
    </row>
    <row r="134" spans="1:14" ht="15.6">
      <c r="A134" s="71"/>
      <c r="B134" s="355" t="s">
        <v>30</v>
      </c>
      <c r="C134" s="355"/>
      <c r="D134" s="12">
        <f>D131+D132</f>
        <v>6067.18</v>
      </c>
      <c r="E134" s="13">
        <f>E131+E132</f>
        <v>109.98</v>
      </c>
      <c r="F134" s="14">
        <f>E134/D134*100%</f>
        <v>1.8127037602312771E-2</v>
      </c>
      <c r="G134" s="72"/>
      <c r="H134" s="71"/>
      <c r="I134" s="71"/>
      <c r="J134" s="71"/>
      <c r="K134" s="73"/>
    </row>
    <row r="135" spans="1:14" ht="31.2" customHeight="1">
      <c r="A135" s="335">
        <v>8</v>
      </c>
      <c r="B135" s="309" t="s">
        <v>144</v>
      </c>
      <c r="C135" s="382" t="s">
        <v>19</v>
      </c>
      <c r="D135" s="306">
        <v>83802.12</v>
      </c>
      <c r="E135" s="384">
        <v>51527.421000000002</v>
      </c>
      <c r="F135" s="321">
        <f>E135/D135</f>
        <v>0.61487013693686987</v>
      </c>
      <c r="G135" s="356" t="s">
        <v>426</v>
      </c>
      <c r="H135" s="357"/>
      <c r="I135" s="357"/>
      <c r="J135" s="357"/>
      <c r="K135" s="358"/>
    </row>
    <row r="136" spans="1:14" ht="82.8" customHeight="1">
      <c r="A136" s="339"/>
      <c r="B136" s="310"/>
      <c r="C136" s="383"/>
      <c r="D136" s="306"/>
      <c r="E136" s="385"/>
      <c r="F136" s="323"/>
      <c r="G136" s="67" t="s">
        <v>145</v>
      </c>
      <c r="H136" s="27">
        <v>0</v>
      </c>
      <c r="I136" s="27">
        <v>0</v>
      </c>
      <c r="J136" s="41">
        <v>1</v>
      </c>
      <c r="K136" s="27"/>
    </row>
    <row r="137" spans="1:14" ht="37.200000000000003" customHeight="1">
      <c r="A137" s="339"/>
      <c r="B137" s="310"/>
      <c r="C137" s="382" t="s">
        <v>22</v>
      </c>
      <c r="D137" s="306">
        <v>3297.29</v>
      </c>
      <c r="E137" s="384">
        <v>978.96</v>
      </c>
      <c r="F137" s="321">
        <f>E137/D137</f>
        <v>0.29689836198817821</v>
      </c>
      <c r="G137" s="343" t="s">
        <v>427</v>
      </c>
      <c r="H137" s="344"/>
      <c r="I137" s="344"/>
      <c r="J137" s="344"/>
      <c r="K137" s="345"/>
    </row>
    <row r="138" spans="1:14" ht="64.8" customHeight="1">
      <c r="A138" s="339"/>
      <c r="B138" s="310"/>
      <c r="C138" s="383"/>
      <c r="D138" s="306"/>
      <c r="E138" s="385"/>
      <c r="F138" s="323"/>
      <c r="G138" s="67" t="s">
        <v>146</v>
      </c>
      <c r="H138" s="27">
        <v>1</v>
      </c>
      <c r="I138" s="27">
        <v>0</v>
      </c>
      <c r="J138" s="41">
        <v>1</v>
      </c>
      <c r="K138" s="27"/>
    </row>
    <row r="139" spans="1:14" ht="68.400000000000006" customHeight="1">
      <c r="A139" s="339"/>
      <c r="B139" s="310"/>
      <c r="C139" s="74" t="s">
        <v>147</v>
      </c>
      <c r="D139" s="55">
        <f>'[1]Касса на 01.04.'!E13</f>
        <v>0</v>
      </c>
      <c r="E139" s="24">
        <f>'[1]Касса на 01.04.'!I13</f>
        <v>0</v>
      </c>
      <c r="F139" s="19">
        <v>0</v>
      </c>
      <c r="G139" s="67" t="s">
        <v>148</v>
      </c>
      <c r="H139" s="27">
        <v>0</v>
      </c>
      <c r="I139" s="27">
        <v>0</v>
      </c>
      <c r="J139" s="41">
        <v>1</v>
      </c>
      <c r="K139" s="27"/>
    </row>
    <row r="140" spans="1:14" ht="78" customHeight="1">
      <c r="A140" s="339"/>
      <c r="B140" s="310"/>
      <c r="C140" s="312"/>
      <c r="D140" s="315"/>
      <c r="E140" s="315"/>
      <c r="F140" s="318"/>
      <c r="G140" s="67" t="s">
        <v>149</v>
      </c>
      <c r="H140" s="27">
        <v>0</v>
      </c>
      <c r="I140" s="27">
        <v>0</v>
      </c>
      <c r="J140" s="41">
        <v>1</v>
      </c>
      <c r="K140" s="27"/>
    </row>
    <row r="141" spans="1:14" ht="78">
      <c r="A141" s="339"/>
      <c r="B141" s="310"/>
      <c r="C141" s="313"/>
      <c r="D141" s="316"/>
      <c r="E141" s="316"/>
      <c r="F141" s="319"/>
      <c r="G141" s="67" t="s">
        <v>150</v>
      </c>
      <c r="H141" s="27">
        <v>0</v>
      </c>
      <c r="I141" s="27">
        <v>0</v>
      </c>
      <c r="J141" s="41">
        <v>1</v>
      </c>
      <c r="K141" s="27"/>
    </row>
    <row r="142" spans="1:14" ht="15.6">
      <c r="A142" s="339"/>
      <c r="B142" s="310"/>
      <c r="C142" s="313"/>
      <c r="D142" s="316"/>
      <c r="E142" s="316"/>
      <c r="F142" s="319"/>
      <c r="G142" s="343" t="s">
        <v>428</v>
      </c>
      <c r="H142" s="344"/>
      <c r="I142" s="344"/>
      <c r="J142" s="344"/>
      <c r="K142" s="345"/>
    </row>
    <row r="143" spans="1:14" ht="64.2" customHeight="1">
      <c r="A143" s="339"/>
      <c r="B143" s="310"/>
      <c r="C143" s="313"/>
      <c r="D143" s="316"/>
      <c r="E143" s="316"/>
      <c r="F143" s="319"/>
      <c r="G143" s="285" t="s">
        <v>552</v>
      </c>
      <c r="H143" s="286">
        <v>0</v>
      </c>
      <c r="I143" s="27">
        <v>0</v>
      </c>
      <c r="J143" s="43">
        <v>0</v>
      </c>
      <c r="K143" s="27"/>
    </row>
    <row r="144" spans="1:14" ht="69" customHeight="1">
      <c r="A144" s="339"/>
      <c r="B144" s="310"/>
      <c r="C144" s="313"/>
      <c r="D144" s="316"/>
      <c r="E144" s="316"/>
      <c r="F144" s="319"/>
      <c r="G144" s="67" t="s">
        <v>151</v>
      </c>
      <c r="H144" s="27">
        <v>11</v>
      </c>
      <c r="I144" s="27">
        <v>11</v>
      </c>
      <c r="J144" s="41">
        <f>I144/H144</f>
        <v>1</v>
      </c>
      <c r="K144" s="27"/>
    </row>
    <row r="145" spans="1:14" ht="46.2" customHeight="1">
      <c r="A145" s="117"/>
      <c r="B145" s="310"/>
      <c r="C145" s="313"/>
      <c r="D145" s="316"/>
      <c r="E145" s="316"/>
      <c r="F145" s="319"/>
      <c r="G145" s="67" t="s">
        <v>152</v>
      </c>
      <c r="H145" s="27">
        <v>3</v>
      </c>
      <c r="I145" s="27">
        <v>3</v>
      </c>
      <c r="J145" s="41">
        <f>I145/H145</f>
        <v>1</v>
      </c>
      <c r="K145" s="27"/>
    </row>
    <row r="146" spans="1:14" ht="49.2" customHeight="1">
      <c r="A146" s="117"/>
      <c r="B146" s="310"/>
      <c r="C146" s="313"/>
      <c r="D146" s="316"/>
      <c r="E146" s="316"/>
      <c r="F146" s="319"/>
      <c r="G146" s="67" t="s">
        <v>153</v>
      </c>
      <c r="H146" s="27">
        <v>2</v>
      </c>
      <c r="I146" s="27">
        <v>2</v>
      </c>
      <c r="J146" s="41">
        <f>I146/H146</f>
        <v>1</v>
      </c>
      <c r="K146" s="27"/>
    </row>
    <row r="147" spans="1:14" ht="19.2" customHeight="1">
      <c r="A147" s="117"/>
      <c r="B147" s="310"/>
      <c r="C147" s="313"/>
      <c r="D147" s="316"/>
      <c r="E147" s="316"/>
      <c r="F147" s="319"/>
      <c r="G147" s="343" t="s">
        <v>429</v>
      </c>
      <c r="H147" s="427"/>
      <c r="I147" s="427"/>
      <c r="J147" s="427"/>
      <c r="K147" s="428"/>
    </row>
    <row r="148" spans="1:14" ht="49.2" customHeight="1">
      <c r="A148" s="117"/>
      <c r="B148" s="311"/>
      <c r="C148" s="314"/>
      <c r="D148" s="317"/>
      <c r="E148" s="317"/>
      <c r="F148" s="320"/>
      <c r="G148" s="67" t="s">
        <v>430</v>
      </c>
      <c r="H148" s="286" t="s">
        <v>551</v>
      </c>
      <c r="I148" s="286" t="s">
        <v>551</v>
      </c>
      <c r="J148" s="41">
        <v>0</v>
      </c>
      <c r="K148" s="27"/>
    </row>
    <row r="149" spans="1:14" ht="15.6">
      <c r="A149" s="118"/>
      <c r="B149" s="390" t="s">
        <v>30</v>
      </c>
      <c r="C149" s="391"/>
      <c r="D149" s="12">
        <f>D135+D137+D139</f>
        <v>87099.409999999989</v>
      </c>
      <c r="E149" s="13">
        <f>E135+E137+E139</f>
        <v>52506.381000000001</v>
      </c>
      <c r="F149" s="14">
        <f>E149/D149*100%</f>
        <v>0.60283279760448438</v>
      </c>
      <c r="G149" s="72"/>
      <c r="H149" s="71"/>
      <c r="I149" s="71"/>
      <c r="J149" s="71"/>
      <c r="K149" s="73"/>
    </row>
    <row r="150" spans="1:14" ht="15.6">
      <c r="A150" s="335">
        <v>9</v>
      </c>
      <c r="B150" s="425" t="s">
        <v>154</v>
      </c>
      <c r="C150" s="324" t="s">
        <v>19</v>
      </c>
      <c r="D150" s="303">
        <v>24076.54</v>
      </c>
      <c r="E150" s="303">
        <v>15753.18</v>
      </c>
      <c r="F150" s="321">
        <f>E150/D150</f>
        <v>0.65429584151211095</v>
      </c>
      <c r="G150" s="386" t="s">
        <v>155</v>
      </c>
      <c r="H150" s="387"/>
      <c r="I150" s="387"/>
      <c r="J150" s="387"/>
      <c r="K150" s="388"/>
    </row>
    <row r="151" spans="1:14" ht="48" customHeight="1">
      <c r="A151" s="339"/>
      <c r="B151" s="426"/>
      <c r="C151" s="325"/>
      <c r="D151" s="305"/>
      <c r="E151" s="305"/>
      <c r="F151" s="322"/>
      <c r="G151" s="67" t="s">
        <v>156</v>
      </c>
      <c r="H151" s="88">
        <v>100</v>
      </c>
      <c r="I151" s="27">
        <v>88</v>
      </c>
      <c r="J151" s="41">
        <f>I151/H151</f>
        <v>0.88</v>
      </c>
      <c r="K151" s="286" t="s">
        <v>424</v>
      </c>
    </row>
    <row r="152" spans="1:14" ht="52.8" customHeight="1">
      <c r="A152" s="339"/>
      <c r="B152" s="426"/>
      <c r="C152" s="325"/>
      <c r="D152" s="305"/>
      <c r="E152" s="305"/>
      <c r="F152" s="322"/>
      <c r="G152" s="67" t="s">
        <v>157</v>
      </c>
      <c r="H152" s="109">
        <v>51.5</v>
      </c>
      <c r="I152" s="27"/>
      <c r="J152" s="41"/>
      <c r="K152" s="27" t="s">
        <v>158</v>
      </c>
    </row>
    <row r="153" spans="1:14" ht="32.4" customHeight="1">
      <c r="A153" s="339"/>
      <c r="B153" s="426"/>
      <c r="C153" s="325"/>
      <c r="D153" s="305"/>
      <c r="E153" s="305"/>
      <c r="F153" s="322"/>
      <c r="G153" s="67" t="s">
        <v>159</v>
      </c>
      <c r="H153" s="26">
        <v>110000</v>
      </c>
      <c r="I153" s="26">
        <v>113842</v>
      </c>
      <c r="J153" s="41">
        <f>I153/H153</f>
        <v>1.0349272727272727</v>
      </c>
      <c r="K153" s="27"/>
    </row>
    <row r="154" spans="1:14" ht="31.8" customHeight="1">
      <c r="A154" s="339"/>
      <c r="B154" s="426"/>
      <c r="C154" s="325"/>
      <c r="D154" s="305"/>
      <c r="E154" s="305"/>
      <c r="F154" s="322"/>
      <c r="G154" s="67" t="s">
        <v>160</v>
      </c>
      <c r="H154" s="26">
        <v>1</v>
      </c>
      <c r="I154" s="26">
        <v>0</v>
      </c>
      <c r="J154" s="43">
        <v>0</v>
      </c>
      <c r="K154" s="286" t="s">
        <v>424</v>
      </c>
    </row>
    <row r="155" spans="1:14" ht="69.599999999999994" customHeight="1">
      <c r="A155" s="339"/>
      <c r="B155" s="426"/>
      <c r="C155" s="325"/>
      <c r="D155" s="305"/>
      <c r="E155" s="305"/>
      <c r="F155" s="322"/>
      <c r="G155" s="67" t="s">
        <v>161</v>
      </c>
      <c r="H155" s="85">
        <v>36.299999999999997</v>
      </c>
      <c r="I155" s="85"/>
      <c r="J155" s="41"/>
      <c r="K155" s="27" t="s">
        <v>158</v>
      </c>
      <c r="N155" s="122"/>
    </row>
    <row r="156" spans="1:14" ht="19.8" customHeight="1">
      <c r="A156" s="339"/>
      <c r="B156" s="426"/>
      <c r="C156" s="325"/>
      <c r="D156" s="305"/>
      <c r="E156" s="305"/>
      <c r="F156" s="322"/>
      <c r="G156" s="451" t="s">
        <v>162</v>
      </c>
      <c r="H156" s="452"/>
      <c r="I156" s="452"/>
      <c r="J156" s="452"/>
      <c r="K156" s="453"/>
    </row>
    <row r="157" spans="1:14" ht="109.8" customHeight="1">
      <c r="A157" s="339"/>
      <c r="B157" s="426"/>
      <c r="C157" s="325"/>
      <c r="D157" s="305"/>
      <c r="E157" s="305"/>
      <c r="F157" s="322"/>
      <c r="G157" s="67" t="s">
        <v>163</v>
      </c>
      <c r="H157" s="88">
        <v>100</v>
      </c>
      <c r="I157" s="26">
        <v>88</v>
      </c>
      <c r="J157" s="41">
        <f>I157/H157</f>
        <v>0.88</v>
      </c>
      <c r="K157" s="286" t="s">
        <v>424</v>
      </c>
      <c r="N157" s="303"/>
    </row>
    <row r="158" spans="1:14" ht="111.6" customHeight="1">
      <c r="A158" s="336"/>
      <c r="B158" s="376"/>
      <c r="C158" s="326"/>
      <c r="D158" s="304"/>
      <c r="E158" s="304"/>
      <c r="F158" s="323"/>
      <c r="G158" s="101" t="s">
        <v>164</v>
      </c>
      <c r="H158" s="119">
        <v>12.3</v>
      </c>
      <c r="I158" s="120" t="s">
        <v>165</v>
      </c>
      <c r="J158" s="121"/>
      <c r="K158" s="27" t="s">
        <v>158</v>
      </c>
      <c r="N158" s="305"/>
    </row>
    <row r="159" spans="1:14" s="224" customFormat="1" ht="15.6">
      <c r="A159" s="71"/>
      <c r="B159" s="333" t="s">
        <v>30</v>
      </c>
      <c r="C159" s="334"/>
      <c r="D159" s="122">
        <v>24076.54</v>
      </c>
      <c r="E159" s="122">
        <v>15753.18</v>
      </c>
      <c r="F159" s="123">
        <f>E159/D159</f>
        <v>0.65429584151211095</v>
      </c>
      <c r="G159" s="72"/>
      <c r="H159" s="71"/>
      <c r="I159" s="71"/>
      <c r="J159" s="71"/>
      <c r="K159" s="73"/>
      <c r="N159" s="305"/>
    </row>
    <row r="160" spans="1:14" ht="33" customHeight="1">
      <c r="A160" s="120">
        <v>10</v>
      </c>
      <c r="B160" s="309" t="s">
        <v>166</v>
      </c>
      <c r="C160" s="324" t="s">
        <v>19</v>
      </c>
      <c r="D160" s="303">
        <v>117700</v>
      </c>
      <c r="E160" s="303">
        <v>82828.350000000006</v>
      </c>
      <c r="F160" s="321">
        <f>E160/D160</f>
        <v>0.70372429906542056</v>
      </c>
      <c r="G160" s="356" t="s">
        <v>442</v>
      </c>
      <c r="H160" s="357"/>
      <c r="I160" s="357"/>
      <c r="J160" s="357"/>
      <c r="K160" s="358"/>
      <c r="N160" s="305"/>
    </row>
    <row r="161" spans="1:14" ht="81" customHeight="1">
      <c r="A161" s="90"/>
      <c r="B161" s="310"/>
      <c r="C161" s="325"/>
      <c r="D161" s="305"/>
      <c r="E161" s="305"/>
      <c r="F161" s="322"/>
      <c r="G161" s="67" t="s">
        <v>167</v>
      </c>
      <c r="H161" s="27">
        <v>1</v>
      </c>
      <c r="I161" s="27">
        <v>0</v>
      </c>
      <c r="J161" s="41">
        <f>I161/H161</f>
        <v>0</v>
      </c>
      <c r="K161" s="27" t="s">
        <v>443</v>
      </c>
      <c r="N161" s="305"/>
    </row>
    <row r="162" spans="1:14" ht="34.799999999999997" customHeight="1">
      <c r="A162" s="90"/>
      <c r="B162" s="310"/>
      <c r="C162" s="325"/>
      <c r="D162" s="305"/>
      <c r="E162" s="305"/>
      <c r="F162" s="322"/>
      <c r="G162" s="343" t="s">
        <v>444</v>
      </c>
      <c r="H162" s="344"/>
      <c r="I162" s="344"/>
      <c r="J162" s="344"/>
      <c r="K162" s="345"/>
      <c r="N162" s="305"/>
    </row>
    <row r="163" spans="1:14" ht="61.8" customHeight="1">
      <c r="A163" s="90"/>
      <c r="B163" s="310"/>
      <c r="C163" s="325"/>
      <c r="D163" s="305"/>
      <c r="E163" s="305"/>
      <c r="F163" s="322"/>
      <c r="G163" s="67" t="s">
        <v>445</v>
      </c>
      <c r="H163" s="27">
        <v>0</v>
      </c>
      <c r="I163" s="27">
        <v>0</v>
      </c>
      <c r="J163" s="27">
        <v>0</v>
      </c>
      <c r="K163" s="91"/>
      <c r="N163" s="305"/>
    </row>
    <row r="164" spans="1:14" ht="45.6" customHeight="1">
      <c r="A164" s="90"/>
      <c r="B164" s="310"/>
      <c r="C164" s="325"/>
      <c r="D164" s="305"/>
      <c r="E164" s="305"/>
      <c r="F164" s="322"/>
      <c r="G164" s="67" t="s">
        <v>168</v>
      </c>
      <c r="H164" s="27">
        <v>2443</v>
      </c>
      <c r="I164" s="27">
        <v>2039</v>
      </c>
      <c r="J164" s="41">
        <v>0.83460000000000001</v>
      </c>
      <c r="K164" s="27" t="s">
        <v>443</v>
      </c>
      <c r="N164" s="304"/>
    </row>
    <row r="165" spans="1:14" ht="34.799999999999997" customHeight="1">
      <c r="A165" s="90"/>
      <c r="B165" s="310"/>
      <c r="C165" s="325"/>
      <c r="D165" s="305"/>
      <c r="E165" s="305"/>
      <c r="F165" s="322"/>
      <c r="G165" s="343" t="s">
        <v>446</v>
      </c>
      <c r="H165" s="344"/>
      <c r="I165" s="344"/>
      <c r="J165" s="344"/>
      <c r="K165" s="345"/>
    </row>
    <row r="166" spans="1:14" ht="53.4" customHeight="1">
      <c r="A166" s="90"/>
      <c r="B166" s="310"/>
      <c r="C166" s="325"/>
      <c r="D166" s="305"/>
      <c r="E166" s="305"/>
      <c r="F166" s="322"/>
      <c r="G166" s="67" t="s">
        <v>169</v>
      </c>
      <c r="H166" s="26">
        <v>1000</v>
      </c>
      <c r="I166" s="26">
        <v>897</v>
      </c>
      <c r="J166" s="41">
        <f>I166/H166</f>
        <v>0.89700000000000002</v>
      </c>
      <c r="K166" s="27" t="s">
        <v>443</v>
      </c>
    </row>
    <row r="167" spans="1:14" ht="15.6">
      <c r="A167" s="90"/>
      <c r="B167" s="310"/>
      <c r="C167" s="326"/>
      <c r="D167" s="304"/>
      <c r="E167" s="304"/>
      <c r="F167" s="323"/>
      <c r="G167" s="343" t="s">
        <v>447</v>
      </c>
      <c r="H167" s="344"/>
      <c r="I167" s="344"/>
      <c r="J167" s="344"/>
      <c r="K167" s="345"/>
    </row>
    <row r="168" spans="1:14" ht="49.8" customHeight="1">
      <c r="A168" s="90"/>
      <c r="B168" s="310"/>
      <c r="C168" s="74" t="s">
        <v>22</v>
      </c>
      <c r="D168" s="55">
        <v>10607.391</v>
      </c>
      <c r="E168" s="24">
        <v>127.85599999999999</v>
      </c>
      <c r="F168" s="19">
        <f>E168/D168</f>
        <v>1.2053482331329165E-2</v>
      </c>
      <c r="G168" s="67" t="s">
        <v>170</v>
      </c>
      <c r="H168" s="26">
        <v>41</v>
      </c>
      <c r="I168" s="26">
        <v>37</v>
      </c>
      <c r="J168" s="41">
        <f t="shared" ref="J168:J173" si="3">I168/H168</f>
        <v>0.90243902439024393</v>
      </c>
      <c r="K168" s="27" t="s">
        <v>443</v>
      </c>
    </row>
    <row r="169" spans="1:14" ht="66" customHeight="1">
      <c r="A169" s="90"/>
      <c r="B169" s="310"/>
      <c r="C169" s="124" t="s">
        <v>37</v>
      </c>
      <c r="D169" s="76">
        <v>227.3</v>
      </c>
      <c r="E169" s="77">
        <v>227.3</v>
      </c>
      <c r="F169" s="19">
        <v>1</v>
      </c>
      <c r="G169" s="67" t="s">
        <v>171</v>
      </c>
      <c r="H169" s="26">
        <v>225570</v>
      </c>
      <c r="I169" s="26">
        <v>169897</v>
      </c>
      <c r="J169" s="41">
        <f t="shared" si="3"/>
        <v>0.75318969721150864</v>
      </c>
      <c r="K169" s="286" t="s">
        <v>443</v>
      </c>
    </row>
    <row r="170" spans="1:14" ht="19.2" customHeight="1">
      <c r="A170" s="90"/>
      <c r="B170" s="310"/>
      <c r="C170" s="75" t="s">
        <v>39</v>
      </c>
      <c r="D170" s="55">
        <v>0</v>
      </c>
      <c r="E170" s="24">
        <v>0</v>
      </c>
      <c r="F170" s="19">
        <v>0</v>
      </c>
      <c r="G170" s="343" t="s">
        <v>448</v>
      </c>
      <c r="H170" s="344"/>
      <c r="I170" s="344"/>
      <c r="J170" s="344"/>
      <c r="K170" s="345"/>
    </row>
    <row r="171" spans="1:14" ht="91.2" customHeight="1">
      <c r="A171" s="90"/>
      <c r="B171" s="310"/>
      <c r="C171" s="125"/>
      <c r="D171" s="125"/>
      <c r="E171" s="125"/>
      <c r="F171" s="121"/>
      <c r="G171" s="67" t="s">
        <v>172</v>
      </c>
      <c r="H171" s="27">
        <v>12</v>
      </c>
      <c r="I171" s="27">
        <v>8</v>
      </c>
      <c r="J171" s="41">
        <f t="shared" si="3"/>
        <v>0.66666666666666663</v>
      </c>
      <c r="K171" s="27" t="s">
        <v>443</v>
      </c>
    </row>
    <row r="172" spans="1:14" ht="15.6">
      <c r="A172" s="90"/>
      <c r="B172" s="310"/>
      <c r="C172" s="126"/>
      <c r="D172" s="126"/>
      <c r="E172" s="126"/>
      <c r="F172" s="80"/>
      <c r="G172" s="343" t="s">
        <v>449</v>
      </c>
      <c r="H172" s="344"/>
      <c r="I172" s="344"/>
      <c r="J172" s="344"/>
      <c r="K172" s="345"/>
    </row>
    <row r="173" spans="1:14" ht="83.4" customHeight="1">
      <c r="A173" s="90"/>
      <c r="B173" s="311"/>
      <c r="C173" s="126"/>
      <c r="D173" s="126"/>
      <c r="E173" s="126"/>
      <c r="F173" s="80"/>
      <c r="G173" s="101" t="s">
        <v>173</v>
      </c>
      <c r="H173" s="127">
        <v>95</v>
      </c>
      <c r="I173" s="127">
        <v>88.6</v>
      </c>
      <c r="J173" s="121">
        <f t="shared" si="3"/>
        <v>0.93263157894736837</v>
      </c>
      <c r="K173" s="27" t="s">
        <v>443</v>
      </c>
    </row>
    <row r="174" spans="1:14" s="224" customFormat="1" ht="15.6">
      <c r="A174" s="71"/>
      <c r="B174" s="333" t="s">
        <v>30</v>
      </c>
      <c r="C174" s="334"/>
      <c r="D174" s="129">
        <v>128534.7</v>
      </c>
      <c r="E174" s="129">
        <f>SUM(E160:E169)</f>
        <v>83183.506000000008</v>
      </c>
      <c r="F174" s="130">
        <f>E174/D174*100%</f>
        <v>0.64716769868370183</v>
      </c>
      <c r="G174" s="72"/>
      <c r="H174" s="71"/>
      <c r="I174" s="71"/>
      <c r="J174" s="71"/>
      <c r="K174" s="73"/>
    </row>
    <row r="175" spans="1:14" ht="31.8" customHeight="1">
      <c r="A175" s="90">
        <v>11</v>
      </c>
      <c r="B175" s="309" t="s">
        <v>174</v>
      </c>
      <c r="C175" s="324" t="s">
        <v>19</v>
      </c>
      <c r="D175" s="303">
        <v>8092.8</v>
      </c>
      <c r="E175" s="303">
        <v>5720.89</v>
      </c>
      <c r="F175" s="321">
        <f>E175/D175</f>
        <v>0.7069110814551206</v>
      </c>
      <c r="G175" s="343" t="s">
        <v>175</v>
      </c>
      <c r="H175" s="344"/>
      <c r="I175" s="344"/>
      <c r="J175" s="344"/>
      <c r="K175" s="345"/>
    </row>
    <row r="176" spans="1:14" ht="70.8" customHeight="1">
      <c r="A176" s="90"/>
      <c r="B176" s="310"/>
      <c r="C176" s="325"/>
      <c r="D176" s="305"/>
      <c r="E176" s="305"/>
      <c r="F176" s="322"/>
      <c r="G176" s="67" t="s">
        <v>176</v>
      </c>
      <c r="H176" s="27">
        <v>150</v>
      </c>
      <c r="I176" s="27">
        <v>204</v>
      </c>
      <c r="J176" s="41">
        <f>I176/H176</f>
        <v>1.36</v>
      </c>
      <c r="K176" s="27"/>
    </row>
    <row r="177" spans="1:11" ht="64.2" customHeight="1">
      <c r="A177" s="90"/>
      <c r="B177" s="310"/>
      <c r="C177" s="325"/>
      <c r="D177" s="305"/>
      <c r="E177" s="305"/>
      <c r="F177" s="322"/>
      <c r="G177" s="67" t="s">
        <v>177</v>
      </c>
      <c r="H177" s="27">
        <v>15</v>
      </c>
      <c r="I177" s="27">
        <v>17</v>
      </c>
      <c r="J177" s="41">
        <f>I177/H177</f>
        <v>1.1333333333333333</v>
      </c>
      <c r="K177" s="27"/>
    </row>
    <row r="178" spans="1:11" ht="33.6" customHeight="1">
      <c r="A178" s="90"/>
      <c r="B178" s="310"/>
      <c r="C178" s="325"/>
      <c r="D178" s="305"/>
      <c r="E178" s="305"/>
      <c r="F178" s="322"/>
      <c r="G178" s="343" t="s">
        <v>178</v>
      </c>
      <c r="H178" s="344"/>
      <c r="I178" s="344"/>
      <c r="J178" s="344"/>
      <c r="K178" s="345"/>
    </row>
    <row r="179" spans="1:11" ht="63.6" customHeight="1">
      <c r="A179" s="90"/>
      <c r="B179" s="310"/>
      <c r="C179" s="325"/>
      <c r="D179" s="305"/>
      <c r="E179" s="305"/>
      <c r="F179" s="322"/>
      <c r="G179" s="67" t="s">
        <v>179</v>
      </c>
      <c r="H179" s="27">
        <v>24</v>
      </c>
      <c r="I179" s="27">
        <v>27</v>
      </c>
      <c r="J179" s="41">
        <f>I179/H179</f>
        <v>1.125</v>
      </c>
      <c r="K179" s="27"/>
    </row>
    <row r="180" spans="1:11" ht="82.2" customHeight="1">
      <c r="A180" s="90"/>
      <c r="B180" s="310"/>
      <c r="C180" s="325"/>
      <c r="D180" s="305"/>
      <c r="E180" s="305"/>
      <c r="F180" s="322"/>
      <c r="G180" s="67" t="s">
        <v>180</v>
      </c>
      <c r="H180" s="27">
        <v>850</v>
      </c>
      <c r="I180" s="27">
        <v>739</v>
      </c>
      <c r="J180" s="41">
        <v>0.86899999999999999</v>
      </c>
      <c r="K180" s="286" t="s">
        <v>443</v>
      </c>
    </row>
    <row r="181" spans="1:11" ht="22.2" customHeight="1">
      <c r="A181" s="90"/>
      <c r="B181" s="310"/>
      <c r="C181" s="326"/>
      <c r="D181" s="304"/>
      <c r="E181" s="304"/>
      <c r="F181" s="323"/>
      <c r="G181" s="343" t="s">
        <v>181</v>
      </c>
      <c r="H181" s="344"/>
      <c r="I181" s="344"/>
      <c r="J181" s="344"/>
      <c r="K181" s="345"/>
    </row>
    <row r="182" spans="1:11" ht="47.4" customHeight="1">
      <c r="A182" s="90"/>
      <c r="B182" s="310"/>
      <c r="C182" s="324" t="s">
        <v>22</v>
      </c>
      <c r="D182" s="303">
        <v>3092.346</v>
      </c>
      <c r="E182" s="303">
        <v>3053.8969999999999</v>
      </c>
      <c r="F182" s="321">
        <f>E182/D182</f>
        <v>0.98756639780930078</v>
      </c>
      <c r="G182" s="67" t="s">
        <v>182</v>
      </c>
      <c r="H182" s="27">
        <v>95</v>
      </c>
      <c r="I182" s="27">
        <v>115</v>
      </c>
      <c r="J182" s="41" t="s">
        <v>183</v>
      </c>
      <c r="K182" s="27" t="s">
        <v>184</v>
      </c>
    </row>
    <row r="183" spans="1:11" ht="36" customHeight="1">
      <c r="A183" s="90"/>
      <c r="B183" s="310"/>
      <c r="C183" s="325"/>
      <c r="D183" s="305"/>
      <c r="E183" s="305"/>
      <c r="F183" s="322"/>
      <c r="G183" s="67" t="s">
        <v>185</v>
      </c>
      <c r="H183" s="27" t="s">
        <v>186</v>
      </c>
      <c r="I183" s="27" t="s">
        <v>186</v>
      </c>
      <c r="J183" s="41" t="s">
        <v>186</v>
      </c>
      <c r="K183" s="27" t="s">
        <v>186</v>
      </c>
    </row>
    <row r="184" spans="1:11" ht="31.8" customHeight="1">
      <c r="A184" s="90"/>
      <c r="B184" s="310"/>
      <c r="C184" s="325"/>
      <c r="D184" s="305"/>
      <c r="E184" s="305"/>
      <c r="F184" s="322"/>
      <c r="G184" s="49" t="s">
        <v>187</v>
      </c>
      <c r="H184" s="50"/>
      <c r="I184" s="50"/>
      <c r="J184" s="50"/>
      <c r="K184" s="51"/>
    </row>
    <row r="185" spans="1:11" ht="33.6" customHeight="1">
      <c r="A185" s="90"/>
      <c r="B185" s="310"/>
      <c r="C185" s="326"/>
      <c r="D185" s="304"/>
      <c r="E185" s="304"/>
      <c r="F185" s="323"/>
      <c r="G185" s="67" t="s">
        <v>188</v>
      </c>
      <c r="H185" s="27">
        <v>45</v>
      </c>
      <c r="I185" s="27">
        <v>50</v>
      </c>
      <c r="J185" s="41">
        <f>I185/H185</f>
        <v>1.1111111111111112</v>
      </c>
      <c r="K185" s="27"/>
    </row>
    <row r="186" spans="1:11" ht="15" customHeight="1">
      <c r="A186" s="90"/>
      <c r="B186" s="310"/>
      <c r="C186" s="365" t="s">
        <v>37</v>
      </c>
      <c r="D186" s="367">
        <v>0</v>
      </c>
      <c r="E186" s="324" t="s">
        <v>189</v>
      </c>
      <c r="F186" s="303">
        <v>0</v>
      </c>
      <c r="G186" s="67" t="s">
        <v>190</v>
      </c>
      <c r="H186" s="26">
        <v>32000</v>
      </c>
      <c r="I186" s="26">
        <v>46601</v>
      </c>
      <c r="J186" s="41">
        <f>I186/H186</f>
        <v>1.45628125</v>
      </c>
      <c r="K186" s="27"/>
    </row>
    <row r="187" spans="1:11" ht="39" customHeight="1">
      <c r="A187" s="90"/>
      <c r="B187" s="310"/>
      <c r="C187" s="366"/>
      <c r="D187" s="368"/>
      <c r="E187" s="325"/>
      <c r="F187" s="305"/>
      <c r="G187" s="67" t="s">
        <v>191</v>
      </c>
      <c r="H187" s="26" t="s">
        <v>186</v>
      </c>
      <c r="I187" s="26" t="s">
        <v>186</v>
      </c>
      <c r="J187" s="41" t="s">
        <v>186</v>
      </c>
      <c r="K187" s="27" t="s">
        <v>186</v>
      </c>
    </row>
    <row r="188" spans="1:11" ht="54" customHeight="1">
      <c r="A188" s="90"/>
      <c r="B188" s="310"/>
      <c r="C188" s="366"/>
      <c r="D188" s="368"/>
      <c r="E188" s="325"/>
      <c r="F188" s="305"/>
      <c r="G188" s="343" t="s">
        <v>192</v>
      </c>
      <c r="H188" s="344"/>
      <c r="I188" s="344"/>
      <c r="J188" s="344"/>
      <c r="K188" s="345"/>
    </row>
    <row r="189" spans="1:11" ht="97.2" customHeight="1">
      <c r="A189" s="90"/>
      <c r="B189" s="310"/>
      <c r="C189" s="131"/>
      <c r="D189" s="132"/>
      <c r="E189" s="325"/>
      <c r="F189" s="305"/>
      <c r="G189" s="67" t="s">
        <v>193</v>
      </c>
      <c r="H189" s="26">
        <v>16</v>
      </c>
      <c r="I189" s="27">
        <v>21</v>
      </c>
      <c r="J189" s="41">
        <f>I189/H189</f>
        <v>1.3125</v>
      </c>
      <c r="K189" s="27"/>
    </row>
    <row r="190" spans="1:11" ht="15.6" hidden="1" customHeight="1">
      <c r="A190" s="90"/>
      <c r="B190" s="310"/>
      <c r="C190" s="131"/>
      <c r="D190" s="132"/>
      <c r="E190" s="132"/>
      <c r="F190" s="133"/>
      <c r="G190" s="91" t="s">
        <v>71</v>
      </c>
      <c r="H190" s="89"/>
      <c r="I190" s="27"/>
      <c r="J190" s="41"/>
      <c r="K190" s="27"/>
    </row>
    <row r="191" spans="1:11" ht="31.2" hidden="1" customHeight="1">
      <c r="A191" s="90"/>
      <c r="B191" s="310"/>
      <c r="C191" s="131"/>
      <c r="D191" s="132"/>
      <c r="E191" s="132"/>
      <c r="F191" s="133"/>
      <c r="G191" s="67" t="s">
        <v>194</v>
      </c>
      <c r="H191" s="89">
        <v>700</v>
      </c>
      <c r="I191" s="27">
        <v>0</v>
      </c>
      <c r="J191" s="41">
        <f>I191/H191</f>
        <v>0</v>
      </c>
      <c r="K191" s="27" t="s">
        <v>42</v>
      </c>
    </row>
    <row r="192" spans="1:11" ht="21" customHeight="1">
      <c r="A192" s="90"/>
      <c r="B192" s="310"/>
      <c r="C192" s="131"/>
      <c r="D192" s="132"/>
      <c r="E192" s="132"/>
      <c r="F192" s="133"/>
      <c r="G192" s="343" t="s">
        <v>195</v>
      </c>
      <c r="H192" s="344"/>
      <c r="I192" s="344"/>
      <c r="J192" s="344"/>
      <c r="K192" s="345"/>
    </row>
    <row r="193" spans="1:11" ht="31.2" customHeight="1">
      <c r="A193" s="90"/>
      <c r="B193" s="310"/>
      <c r="C193" s="131"/>
      <c r="D193" s="132"/>
      <c r="E193" s="132"/>
      <c r="F193" s="133"/>
      <c r="G193" s="67" t="s">
        <v>196</v>
      </c>
      <c r="H193" s="27">
        <v>700</v>
      </c>
      <c r="I193" s="27">
        <v>700</v>
      </c>
      <c r="J193" s="68">
        <v>1</v>
      </c>
      <c r="K193" s="134"/>
    </row>
    <row r="194" spans="1:11" ht="21" customHeight="1">
      <c r="A194" s="90"/>
      <c r="B194" s="310"/>
      <c r="C194" s="131"/>
      <c r="D194" s="132"/>
      <c r="E194" s="132"/>
      <c r="F194" s="133"/>
      <c r="G194" s="49" t="s">
        <v>197</v>
      </c>
      <c r="H194" s="50"/>
      <c r="I194" s="50"/>
      <c r="J194" s="50"/>
      <c r="K194" s="51"/>
    </row>
    <row r="195" spans="1:11" ht="50.4" customHeight="1">
      <c r="A195" s="90"/>
      <c r="B195" s="311"/>
      <c r="C195" s="131"/>
      <c r="D195" s="132"/>
      <c r="E195" s="132"/>
      <c r="F195" s="133"/>
      <c r="G195" s="101" t="s">
        <v>198</v>
      </c>
      <c r="H195" s="135">
        <v>125</v>
      </c>
      <c r="I195" s="120">
        <v>182</v>
      </c>
      <c r="J195" s="121">
        <f>I195/H195</f>
        <v>1.456</v>
      </c>
      <c r="K195" s="120"/>
    </row>
    <row r="196" spans="1:11" s="224" customFormat="1" ht="15.6">
      <c r="A196" s="71"/>
      <c r="B196" s="333" t="s">
        <v>30</v>
      </c>
      <c r="C196" s="334"/>
      <c r="D196" s="136">
        <v>11185.046</v>
      </c>
      <c r="E196" s="136">
        <v>8774.7960000000003</v>
      </c>
      <c r="F196" s="130">
        <f>E196/D196</f>
        <v>0.78451139137022774</v>
      </c>
      <c r="G196" s="72"/>
      <c r="H196" s="71"/>
      <c r="I196" s="71"/>
      <c r="J196" s="71"/>
      <c r="K196" s="73"/>
    </row>
    <row r="197" spans="1:11" ht="19.2" customHeight="1">
      <c r="A197" s="110">
        <v>12</v>
      </c>
      <c r="B197" s="309" t="s">
        <v>199</v>
      </c>
      <c r="C197" s="324" t="s">
        <v>19</v>
      </c>
      <c r="D197" s="303">
        <v>0</v>
      </c>
      <c r="E197" s="303">
        <v>0</v>
      </c>
      <c r="F197" s="321">
        <v>0</v>
      </c>
      <c r="G197" s="369" t="s">
        <v>490</v>
      </c>
      <c r="H197" s="370"/>
      <c r="I197" s="370"/>
      <c r="J197" s="370"/>
      <c r="K197" s="371"/>
    </row>
    <row r="198" spans="1:11" ht="21" customHeight="1">
      <c r="A198" s="110"/>
      <c r="B198" s="375"/>
      <c r="C198" s="325"/>
      <c r="D198" s="305"/>
      <c r="E198" s="305"/>
      <c r="F198" s="322"/>
      <c r="G198" s="372"/>
      <c r="H198" s="373"/>
      <c r="I198" s="373"/>
      <c r="J198" s="373"/>
      <c r="K198" s="374"/>
    </row>
    <row r="199" spans="1:11" ht="48.6" customHeight="1">
      <c r="A199" s="110"/>
      <c r="B199" s="375"/>
      <c r="C199" s="325"/>
      <c r="D199" s="305"/>
      <c r="E199" s="305"/>
      <c r="F199" s="322"/>
      <c r="G199" s="67" t="s">
        <v>200</v>
      </c>
      <c r="H199" s="26">
        <v>3000</v>
      </c>
      <c r="I199" s="27">
        <v>2525</v>
      </c>
      <c r="J199" s="41">
        <f>I199/H199</f>
        <v>0.84166666666666667</v>
      </c>
      <c r="K199" s="27" t="s">
        <v>491</v>
      </c>
    </row>
    <row r="200" spans="1:11" ht="15.6" hidden="1" customHeight="1">
      <c r="A200" s="110"/>
      <c r="B200" s="375"/>
      <c r="C200" s="325"/>
      <c r="D200" s="305"/>
      <c r="E200" s="305"/>
      <c r="F200" s="322"/>
      <c r="G200" s="91" t="s">
        <v>26</v>
      </c>
      <c r="H200" s="26"/>
      <c r="I200" s="27"/>
      <c r="J200" s="41"/>
      <c r="K200" s="27"/>
    </row>
    <row r="201" spans="1:11" ht="37.200000000000003" hidden="1" customHeight="1">
      <c r="A201" s="110"/>
      <c r="B201" s="375"/>
      <c r="C201" s="325"/>
      <c r="D201" s="305"/>
      <c r="E201" s="305"/>
      <c r="F201" s="322"/>
      <c r="G201" s="67" t="s">
        <v>202</v>
      </c>
      <c r="H201" s="27">
        <v>500</v>
      </c>
      <c r="I201" s="27">
        <v>10</v>
      </c>
      <c r="J201" s="41">
        <f t="shared" ref="J201:J210" si="4">I201/H201</f>
        <v>0.02</v>
      </c>
      <c r="K201" s="27" t="s">
        <v>201</v>
      </c>
    </row>
    <row r="202" spans="1:11" ht="31.2" hidden="1" customHeight="1">
      <c r="A202" s="110"/>
      <c r="B202" s="375"/>
      <c r="C202" s="325"/>
      <c r="D202" s="305"/>
      <c r="E202" s="305"/>
      <c r="F202" s="322"/>
      <c r="G202" s="67" t="s">
        <v>203</v>
      </c>
      <c r="H202" s="26">
        <v>1200</v>
      </c>
      <c r="I202" s="26">
        <v>1173</v>
      </c>
      <c r="J202" s="41">
        <f t="shared" si="4"/>
        <v>0.97750000000000004</v>
      </c>
      <c r="K202" s="27"/>
    </row>
    <row r="203" spans="1:11" ht="22.2" customHeight="1">
      <c r="A203" s="110"/>
      <c r="B203" s="375"/>
      <c r="C203" s="325"/>
      <c r="D203" s="305"/>
      <c r="E203" s="305"/>
      <c r="F203" s="322"/>
      <c r="G203" s="343" t="s">
        <v>495</v>
      </c>
      <c r="H203" s="344"/>
      <c r="I203" s="344"/>
      <c r="J203" s="344"/>
      <c r="K203" s="345"/>
    </row>
    <row r="204" spans="1:11" ht="31.2" customHeight="1">
      <c r="A204" s="110"/>
      <c r="B204" s="375"/>
      <c r="C204" s="325"/>
      <c r="D204" s="305"/>
      <c r="E204" s="305"/>
      <c r="F204" s="322"/>
      <c r="G204" s="67" t="s">
        <v>202</v>
      </c>
      <c r="H204" s="26">
        <v>500</v>
      </c>
      <c r="I204" s="26">
        <v>338</v>
      </c>
      <c r="J204" s="41">
        <v>0.67600000000000005</v>
      </c>
      <c r="K204" s="27" t="s">
        <v>493</v>
      </c>
    </row>
    <row r="205" spans="1:11" ht="62.4" customHeight="1">
      <c r="A205" s="110"/>
      <c r="B205" s="375"/>
      <c r="C205" s="325"/>
      <c r="D205" s="305"/>
      <c r="E205" s="305"/>
      <c r="F205" s="322"/>
      <c r="G205" s="67" t="s">
        <v>203</v>
      </c>
      <c r="H205" s="26">
        <v>1200</v>
      </c>
      <c r="I205" s="26">
        <v>1173</v>
      </c>
      <c r="J205" s="41">
        <f>I205/H205*100%</f>
        <v>0.97750000000000004</v>
      </c>
      <c r="K205" s="27" t="s">
        <v>494</v>
      </c>
    </row>
    <row r="206" spans="1:11" ht="46.8">
      <c r="A206" s="110"/>
      <c r="B206" s="375"/>
      <c r="C206" s="325"/>
      <c r="D206" s="305"/>
      <c r="E206" s="305"/>
      <c r="F206" s="322"/>
      <c r="G206" s="67" t="s">
        <v>204</v>
      </c>
      <c r="H206" s="27">
        <v>30</v>
      </c>
      <c r="I206" s="27">
        <v>0</v>
      </c>
      <c r="J206" s="41">
        <f t="shared" si="4"/>
        <v>0</v>
      </c>
      <c r="K206" s="27" t="s">
        <v>492</v>
      </c>
    </row>
    <row r="207" spans="1:11" ht="48.6" customHeight="1">
      <c r="A207" s="110"/>
      <c r="B207" s="307" t="s">
        <v>489</v>
      </c>
      <c r="C207" s="325"/>
      <c r="D207" s="305"/>
      <c r="E207" s="305"/>
      <c r="F207" s="322"/>
      <c r="G207" s="67" t="s">
        <v>205</v>
      </c>
      <c r="H207" s="27">
        <v>100</v>
      </c>
      <c r="I207" s="27">
        <v>128</v>
      </c>
      <c r="J207" s="41">
        <f t="shared" si="4"/>
        <v>1.28</v>
      </c>
      <c r="K207" s="27"/>
    </row>
    <row r="208" spans="1:11" ht="48.6" customHeight="1">
      <c r="A208" s="110"/>
      <c r="B208" s="307"/>
      <c r="C208" s="325"/>
      <c r="D208" s="305"/>
      <c r="E208" s="305"/>
      <c r="F208" s="322"/>
      <c r="G208" s="67" t="s">
        <v>206</v>
      </c>
      <c r="H208" s="27">
        <v>30</v>
      </c>
      <c r="I208" s="27">
        <v>46</v>
      </c>
      <c r="J208" s="41">
        <f t="shared" si="4"/>
        <v>1.5333333333333334</v>
      </c>
      <c r="K208" s="27"/>
    </row>
    <row r="209" spans="1:11" ht="18.600000000000001" customHeight="1">
      <c r="A209" s="110"/>
      <c r="B209" s="307"/>
      <c r="C209" s="325"/>
      <c r="D209" s="305"/>
      <c r="E209" s="305"/>
      <c r="F209" s="322"/>
      <c r="G209" s="343" t="s">
        <v>496</v>
      </c>
      <c r="H209" s="344"/>
      <c r="I209" s="344"/>
      <c r="J209" s="344"/>
      <c r="K209" s="345"/>
    </row>
    <row r="210" spans="1:11" ht="52.2" customHeight="1">
      <c r="A210" s="90"/>
      <c r="B210" s="308"/>
      <c r="C210" s="326"/>
      <c r="D210" s="304"/>
      <c r="E210" s="304"/>
      <c r="F210" s="323"/>
      <c r="G210" s="67" t="s">
        <v>207</v>
      </c>
      <c r="H210" s="26">
        <v>2200</v>
      </c>
      <c r="I210" s="26">
        <v>4413</v>
      </c>
      <c r="J210" s="41">
        <f t="shared" si="4"/>
        <v>2.0059090909090909</v>
      </c>
      <c r="K210" s="27"/>
    </row>
    <row r="211" spans="1:11" s="28" customFormat="1" ht="15.6" customHeight="1">
      <c r="A211" s="277"/>
      <c r="B211" s="337" t="s">
        <v>208</v>
      </c>
      <c r="C211" s="338"/>
      <c r="D211" s="288">
        <v>0</v>
      </c>
      <c r="E211" s="288">
        <v>0</v>
      </c>
      <c r="F211" s="41">
        <v>0</v>
      </c>
      <c r="G211" s="283"/>
      <c r="H211" s="286"/>
      <c r="I211" s="73"/>
      <c r="J211" s="73"/>
      <c r="K211" s="73"/>
    </row>
    <row r="212" spans="1:11" ht="15.6" customHeight="1">
      <c r="A212" s="90"/>
      <c r="B212" s="340" t="s">
        <v>209</v>
      </c>
      <c r="C212" s="131"/>
      <c r="D212" s="132"/>
      <c r="E212" s="132"/>
      <c r="F212" s="80"/>
      <c r="G212" s="343" t="s">
        <v>515</v>
      </c>
      <c r="H212" s="344"/>
      <c r="I212" s="344"/>
      <c r="J212" s="344"/>
      <c r="K212" s="345"/>
    </row>
    <row r="213" spans="1:11" ht="69" customHeight="1">
      <c r="A213" s="90"/>
      <c r="B213" s="307"/>
      <c r="C213" s="325" t="s">
        <v>19</v>
      </c>
      <c r="D213" s="305">
        <v>0</v>
      </c>
      <c r="E213" s="305">
        <v>0</v>
      </c>
      <c r="F213" s="322">
        <v>0</v>
      </c>
      <c r="G213" s="67" t="s">
        <v>210</v>
      </c>
      <c r="H213" s="99" t="s">
        <v>211</v>
      </c>
      <c r="I213" s="99" t="s">
        <v>497</v>
      </c>
      <c r="J213" s="99" t="s">
        <v>498</v>
      </c>
      <c r="K213" s="27" t="s">
        <v>526</v>
      </c>
    </row>
    <row r="214" spans="1:11" ht="54.6" customHeight="1">
      <c r="A214" s="139"/>
      <c r="B214" s="307"/>
      <c r="C214" s="325"/>
      <c r="D214" s="305"/>
      <c r="E214" s="305"/>
      <c r="F214" s="322"/>
      <c r="G214" s="67" t="s">
        <v>212</v>
      </c>
      <c r="H214" s="99" t="s">
        <v>213</v>
      </c>
      <c r="I214" s="99" t="s">
        <v>499</v>
      </c>
      <c r="J214" s="41">
        <f>I214/H214</f>
        <v>0.32</v>
      </c>
      <c r="K214" s="27" t="s">
        <v>527</v>
      </c>
    </row>
    <row r="215" spans="1:11" ht="64.8" hidden="1" customHeight="1">
      <c r="A215" s="139"/>
      <c r="B215" s="307"/>
      <c r="C215" s="325"/>
      <c r="D215" s="305"/>
      <c r="E215" s="305"/>
      <c r="F215" s="322"/>
      <c r="G215" s="67" t="s">
        <v>214</v>
      </c>
      <c r="H215" s="140" t="s">
        <v>215</v>
      </c>
      <c r="I215" s="99" t="s">
        <v>216</v>
      </c>
      <c r="J215" s="99" t="s">
        <v>217</v>
      </c>
      <c r="K215" s="27" t="s">
        <v>201</v>
      </c>
    </row>
    <row r="216" spans="1:11" ht="46.8" hidden="1" customHeight="1">
      <c r="A216" s="139"/>
      <c r="B216" s="307"/>
      <c r="C216" s="325"/>
      <c r="D216" s="305"/>
      <c r="E216" s="305"/>
      <c r="F216" s="322"/>
      <c r="G216" s="67" t="s">
        <v>218</v>
      </c>
      <c r="H216" s="140" t="s">
        <v>219</v>
      </c>
      <c r="I216" s="99" t="s">
        <v>220</v>
      </c>
      <c r="J216" s="41">
        <f>I216/H216</f>
        <v>3.7142857142857144E-2</v>
      </c>
      <c r="K216" s="27" t="s">
        <v>201</v>
      </c>
    </row>
    <row r="217" spans="1:11" ht="69.599999999999994" customHeight="1">
      <c r="A217" s="139"/>
      <c r="B217" s="307"/>
      <c r="C217" s="325"/>
      <c r="D217" s="305"/>
      <c r="E217" s="305"/>
      <c r="F217" s="322"/>
      <c r="G217" s="67" t="s">
        <v>505</v>
      </c>
      <c r="H217" s="99" t="s">
        <v>215</v>
      </c>
      <c r="I217" s="99" t="s">
        <v>506</v>
      </c>
      <c r="J217" s="81" t="s">
        <v>507</v>
      </c>
      <c r="K217" s="27" t="s">
        <v>527</v>
      </c>
    </row>
    <row r="218" spans="1:11" ht="46.8" customHeight="1">
      <c r="A218" s="139"/>
      <c r="B218" s="307"/>
      <c r="C218" s="325"/>
      <c r="D218" s="305"/>
      <c r="E218" s="305"/>
      <c r="F218" s="322"/>
      <c r="G218" s="67" t="s">
        <v>218</v>
      </c>
      <c r="H218" s="99" t="s">
        <v>219</v>
      </c>
      <c r="I218" s="99" t="s">
        <v>504</v>
      </c>
      <c r="J218" s="41">
        <f>I218/H218*100%</f>
        <v>0.5485714285714286</v>
      </c>
      <c r="K218" s="27" t="s">
        <v>527</v>
      </c>
    </row>
    <row r="219" spans="1:11" ht="39" customHeight="1">
      <c r="A219" s="139"/>
      <c r="B219" s="307"/>
      <c r="C219" s="325"/>
      <c r="D219" s="305"/>
      <c r="E219" s="305"/>
      <c r="F219" s="322"/>
      <c r="G219" s="67" t="s">
        <v>221</v>
      </c>
      <c r="H219" s="99" t="s">
        <v>222</v>
      </c>
      <c r="I219" s="99" t="s">
        <v>500</v>
      </c>
      <c r="J219" s="41">
        <f t="shared" ref="J219:J225" si="5">I219/H219</f>
        <v>0.91428571428571426</v>
      </c>
      <c r="K219" s="27" t="s">
        <v>528</v>
      </c>
    </row>
    <row r="220" spans="1:11" ht="67.8" customHeight="1">
      <c r="A220" s="139"/>
      <c r="B220" s="307"/>
      <c r="C220" s="325"/>
      <c r="D220" s="305"/>
      <c r="E220" s="305"/>
      <c r="F220" s="322"/>
      <c r="G220" s="285" t="s">
        <v>223</v>
      </c>
      <c r="H220" s="99" t="s">
        <v>224</v>
      </c>
      <c r="I220" s="99" t="s">
        <v>229</v>
      </c>
      <c r="J220" s="41">
        <f t="shared" si="5"/>
        <v>0.2</v>
      </c>
      <c r="K220" s="286" t="s">
        <v>553</v>
      </c>
    </row>
    <row r="221" spans="1:11" ht="74.400000000000006" customHeight="1">
      <c r="A221" s="139"/>
      <c r="B221" s="307"/>
      <c r="C221" s="325"/>
      <c r="D221" s="305"/>
      <c r="E221" s="305"/>
      <c r="F221" s="322"/>
      <c r="G221" s="67" t="s">
        <v>225</v>
      </c>
      <c r="H221" s="99" t="s">
        <v>226</v>
      </c>
      <c r="I221" s="99" t="s">
        <v>501</v>
      </c>
      <c r="J221" s="41">
        <f t="shared" si="5"/>
        <v>0.8666666666666667</v>
      </c>
      <c r="K221" s="27" t="s">
        <v>529</v>
      </c>
    </row>
    <row r="222" spans="1:11" ht="51.6" customHeight="1">
      <c r="A222" s="139"/>
      <c r="B222" s="307"/>
      <c r="C222" s="325"/>
      <c r="D222" s="305"/>
      <c r="E222" s="305"/>
      <c r="F222" s="322"/>
      <c r="G222" s="67" t="s">
        <v>227</v>
      </c>
      <c r="H222" s="99" t="s">
        <v>224</v>
      </c>
      <c r="I222" s="99" t="s">
        <v>502</v>
      </c>
      <c r="J222" s="41">
        <f t="shared" si="5"/>
        <v>1.4</v>
      </c>
      <c r="K222" s="27"/>
    </row>
    <row r="223" spans="1:11" ht="52.8" customHeight="1">
      <c r="A223" s="139"/>
      <c r="B223" s="307"/>
      <c r="C223" s="325"/>
      <c r="D223" s="305"/>
      <c r="E223" s="305"/>
      <c r="F223" s="322"/>
      <c r="G223" s="67" t="s">
        <v>228</v>
      </c>
      <c r="H223" s="99" t="s">
        <v>226</v>
      </c>
      <c r="I223" s="99" t="s">
        <v>503</v>
      </c>
      <c r="J223" s="41">
        <f t="shared" si="5"/>
        <v>0.2</v>
      </c>
      <c r="K223" s="27" t="s">
        <v>529</v>
      </c>
    </row>
    <row r="224" spans="1:11" ht="52.8" customHeight="1">
      <c r="A224" s="139"/>
      <c r="B224" s="307"/>
      <c r="C224" s="325"/>
      <c r="D224" s="305"/>
      <c r="E224" s="305"/>
      <c r="F224" s="322"/>
      <c r="G224" s="67" t="s">
        <v>230</v>
      </c>
      <c r="H224" s="99" t="s">
        <v>231</v>
      </c>
      <c r="I224" s="99" t="s">
        <v>189</v>
      </c>
      <c r="J224" s="41">
        <f t="shared" si="5"/>
        <v>0</v>
      </c>
      <c r="K224" s="27" t="s">
        <v>529</v>
      </c>
    </row>
    <row r="225" spans="1:11" ht="50.4" customHeight="1">
      <c r="A225" s="139"/>
      <c r="B225" s="307"/>
      <c r="C225" s="325"/>
      <c r="D225" s="305"/>
      <c r="E225" s="305"/>
      <c r="F225" s="322"/>
      <c r="G225" s="67" t="s">
        <v>232</v>
      </c>
      <c r="H225" s="99" t="s">
        <v>231</v>
      </c>
      <c r="I225" s="99" t="s">
        <v>220</v>
      </c>
      <c r="J225" s="41">
        <f t="shared" si="5"/>
        <v>0.8125</v>
      </c>
      <c r="K225" s="27" t="s">
        <v>529</v>
      </c>
    </row>
    <row r="226" spans="1:11" ht="15.6">
      <c r="A226" s="139"/>
      <c r="B226" s="307"/>
      <c r="C226" s="325"/>
      <c r="D226" s="305"/>
      <c r="E226" s="305"/>
      <c r="F226" s="322"/>
      <c r="G226" s="343" t="s">
        <v>516</v>
      </c>
      <c r="H226" s="344"/>
      <c r="I226" s="344"/>
      <c r="J226" s="344"/>
      <c r="K226" s="345"/>
    </row>
    <row r="227" spans="1:11" ht="78">
      <c r="A227" s="139"/>
      <c r="B227" s="307"/>
      <c r="C227" s="325"/>
      <c r="D227" s="305"/>
      <c r="E227" s="305"/>
      <c r="F227" s="322"/>
      <c r="G227" s="67" t="s">
        <v>511</v>
      </c>
      <c r="H227" s="99" t="s">
        <v>233</v>
      </c>
      <c r="I227" s="99" t="s">
        <v>508</v>
      </c>
      <c r="J227" s="99" t="s">
        <v>509</v>
      </c>
      <c r="K227" s="27" t="s">
        <v>530</v>
      </c>
    </row>
    <row r="228" spans="1:11" ht="69" customHeight="1">
      <c r="A228" s="139"/>
      <c r="B228" s="307"/>
      <c r="C228" s="325"/>
      <c r="D228" s="305"/>
      <c r="E228" s="305"/>
      <c r="F228" s="322"/>
      <c r="G228" s="67" t="s">
        <v>512</v>
      </c>
      <c r="H228" s="99" t="s">
        <v>234</v>
      </c>
      <c r="I228" s="99" t="s">
        <v>510</v>
      </c>
      <c r="J228" s="41">
        <f>I228/H228</f>
        <v>0.79</v>
      </c>
      <c r="K228" s="27" t="s">
        <v>530</v>
      </c>
    </row>
    <row r="229" spans="1:11" ht="51.6" hidden="1" customHeight="1">
      <c r="A229" s="139"/>
      <c r="B229" s="307"/>
      <c r="C229" s="325"/>
      <c r="D229" s="305"/>
      <c r="E229" s="305"/>
      <c r="F229" s="322"/>
      <c r="G229" s="67" t="s">
        <v>235</v>
      </c>
      <c r="H229" s="99" t="s">
        <v>236</v>
      </c>
      <c r="I229" s="99" t="s">
        <v>237</v>
      </c>
      <c r="J229" s="41">
        <f>I229/H229</f>
        <v>0.505</v>
      </c>
      <c r="K229" s="27" t="s">
        <v>201</v>
      </c>
    </row>
    <row r="230" spans="1:11" ht="66" hidden="1" customHeight="1">
      <c r="A230" s="139"/>
      <c r="B230" s="307"/>
      <c r="C230" s="325"/>
      <c r="D230" s="305"/>
      <c r="E230" s="305"/>
      <c r="F230" s="322"/>
      <c r="G230" s="67" t="s">
        <v>238</v>
      </c>
      <c r="H230" s="99" t="s">
        <v>229</v>
      </c>
      <c r="I230" s="99" t="s">
        <v>189</v>
      </c>
      <c r="J230" s="41">
        <f>I230/H230</f>
        <v>0</v>
      </c>
      <c r="K230" s="27" t="s">
        <v>24</v>
      </c>
    </row>
    <row r="231" spans="1:11" ht="31.2" hidden="1" customHeight="1">
      <c r="A231" s="139"/>
      <c r="B231" s="307"/>
      <c r="C231" s="325"/>
      <c r="D231" s="305"/>
      <c r="E231" s="305"/>
      <c r="F231" s="322"/>
      <c r="G231" s="67" t="s">
        <v>239</v>
      </c>
      <c r="H231" s="99"/>
      <c r="I231" s="99"/>
      <c r="J231" s="41">
        <v>0</v>
      </c>
      <c r="K231" s="27"/>
    </row>
    <row r="232" spans="1:11" ht="52.2" customHeight="1">
      <c r="A232" s="139"/>
      <c r="B232" s="307"/>
      <c r="C232" s="325"/>
      <c r="D232" s="305"/>
      <c r="E232" s="305"/>
      <c r="F232" s="322"/>
      <c r="G232" s="67" t="s">
        <v>513</v>
      </c>
      <c r="H232" s="99" t="s">
        <v>236</v>
      </c>
      <c r="I232" s="99" t="s">
        <v>514</v>
      </c>
      <c r="J232" s="41">
        <f>I232/H232*100%</f>
        <v>1.175</v>
      </c>
      <c r="K232" s="27"/>
    </row>
    <row r="233" spans="1:11" ht="38.4" customHeight="1">
      <c r="A233" s="139"/>
      <c r="B233" s="307"/>
      <c r="C233" s="325"/>
      <c r="D233" s="305"/>
      <c r="E233" s="305"/>
      <c r="F233" s="322"/>
      <c r="G233" s="343" t="s">
        <v>517</v>
      </c>
      <c r="H233" s="344"/>
      <c r="I233" s="344"/>
      <c r="J233" s="344"/>
      <c r="K233" s="345"/>
    </row>
    <row r="234" spans="1:11" ht="38.4" customHeight="1">
      <c r="A234" s="139"/>
      <c r="B234" s="307"/>
      <c r="C234" s="325"/>
      <c r="D234" s="305"/>
      <c r="E234" s="305"/>
      <c r="F234" s="322"/>
      <c r="G234" s="67" t="s">
        <v>518</v>
      </c>
      <c r="H234" s="27">
        <v>0</v>
      </c>
      <c r="I234" s="27">
        <v>0</v>
      </c>
      <c r="J234" s="41">
        <v>0</v>
      </c>
      <c r="K234" s="27" t="s">
        <v>24</v>
      </c>
    </row>
    <row r="235" spans="1:11" ht="38.4" customHeight="1">
      <c r="A235" s="139"/>
      <c r="B235" s="307"/>
      <c r="C235" s="325"/>
      <c r="D235" s="305"/>
      <c r="E235" s="305"/>
      <c r="F235" s="322"/>
      <c r="G235" s="67" t="s">
        <v>519</v>
      </c>
      <c r="H235" s="27">
        <v>0</v>
      </c>
      <c r="I235" s="27">
        <v>0</v>
      </c>
      <c r="J235" s="41">
        <v>0</v>
      </c>
      <c r="K235" s="27" t="s">
        <v>24</v>
      </c>
    </row>
    <row r="236" spans="1:11" ht="78">
      <c r="A236" s="139"/>
      <c r="B236" s="307"/>
      <c r="C236" s="325"/>
      <c r="D236" s="305"/>
      <c r="E236" s="305"/>
      <c r="F236" s="322"/>
      <c r="G236" s="67" t="s">
        <v>520</v>
      </c>
      <c r="H236" s="99" t="s">
        <v>240</v>
      </c>
      <c r="I236" s="99" t="s">
        <v>189</v>
      </c>
      <c r="J236" s="41">
        <f>I236/H236</f>
        <v>0</v>
      </c>
      <c r="K236" s="27" t="s">
        <v>24</v>
      </c>
    </row>
    <row r="237" spans="1:11" ht="62.4">
      <c r="A237" s="139"/>
      <c r="B237" s="307"/>
      <c r="C237" s="325"/>
      <c r="D237" s="305"/>
      <c r="E237" s="305"/>
      <c r="F237" s="322"/>
      <c r="G237" s="67" t="s">
        <v>238</v>
      </c>
      <c r="H237" s="99" t="s">
        <v>229</v>
      </c>
      <c r="I237" s="99" t="s">
        <v>189</v>
      </c>
      <c r="J237" s="41">
        <f>I237/H237</f>
        <v>0</v>
      </c>
      <c r="K237" s="27" t="s">
        <v>24</v>
      </c>
    </row>
    <row r="238" spans="1:11" ht="15.6">
      <c r="A238" s="139"/>
      <c r="B238" s="307"/>
      <c r="C238" s="325"/>
      <c r="D238" s="305"/>
      <c r="E238" s="305"/>
      <c r="F238" s="322"/>
      <c r="G238" s="343" t="s">
        <v>521</v>
      </c>
      <c r="H238" s="344"/>
      <c r="I238" s="344"/>
      <c r="J238" s="344"/>
      <c r="K238" s="345"/>
    </row>
    <row r="239" spans="1:11" ht="61.8" customHeight="1">
      <c r="A239" s="139"/>
      <c r="B239" s="307"/>
      <c r="C239" s="325"/>
      <c r="D239" s="305"/>
      <c r="E239" s="305"/>
      <c r="F239" s="322"/>
      <c r="G239" s="67" t="s">
        <v>241</v>
      </c>
      <c r="H239" s="99" t="s">
        <v>242</v>
      </c>
      <c r="I239" s="99" t="s">
        <v>522</v>
      </c>
      <c r="J239" s="99" t="s">
        <v>523</v>
      </c>
      <c r="K239" s="27"/>
    </row>
    <row r="240" spans="1:11" ht="20.399999999999999" customHeight="1">
      <c r="A240" s="139"/>
      <c r="B240" s="307"/>
      <c r="C240" s="325"/>
      <c r="D240" s="305"/>
      <c r="E240" s="305"/>
      <c r="F240" s="322"/>
      <c r="G240" s="343" t="s">
        <v>524</v>
      </c>
      <c r="H240" s="344"/>
      <c r="I240" s="344"/>
      <c r="J240" s="344"/>
      <c r="K240" s="345"/>
    </row>
    <row r="241" spans="1:15" ht="115.2" customHeight="1">
      <c r="A241" s="139"/>
      <c r="B241" s="307"/>
      <c r="C241" s="325"/>
      <c r="D241" s="305"/>
      <c r="E241" s="305"/>
      <c r="F241" s="322"/>
      <c r="G241" s="67" t="s">
        <v>243</v>
      </c>
      <c r="H241" s="99" t="s">
        <v>224</v>
      </c>
      <c r="I241" s="99" t="s">
        <v>525</v>
      </c>
      <c r="J241" s="41">
        <f>I241/H241</f>
        <v>0.8</v>
      </c>
      <c r="K241" s="286" t="s">
        <v>553</v>
      </c>
    </row>
    <row r="242" spans="1:15" ht="49.2" customHeight="1">
      <c r="A242" s="141"/>
      <c r="B242" s="308"/>
      <c r="C242" s="326"/>
      <c r="D242" s="304"/>
      <c r="E242" s="304"/>
      <c r="F242" s="323"/>
      <c r="G242" s="67" t="s">
        <v>244</v>
      </c>
      <c r="H242" s="26">
        <v>2700</v>
      </c>
      <c r="I242" s="26">
        <v>1415</v>
      </c>
      <c r="J242" s="41">
        <f>I242/H242</f>
        <v>0.52407407407407403</v>
      </c>
      <c r="K242" s="27" t="s">
        <v>531</v>
      </c>
    </row>
    <row r="243" spans="1:15" s="28" customFormat="1" ht="15.6" customHeight="1">
      <c r="A243" s="287"/>
      <c r="B243" s="337" t="s">
        <v>245</v>
      </c>
      <c r="C243" s="338"/>
      <c r="D243" s="284">
        <v>0</v>
      </c>
      <c r="E243" s="284">
        <v>0</v>
      </c>
      <c r="F243" s="41">
        <v>0</v>
      </c>
      <c r="G243" s="283"/>
      <c r="H243" s="73"/>
      <c r="I243" s="73"/>
      <c r="J243" s="73"/>
      <c r="K243" s="73"/>
    </row>
    <row r="244" spans="1:15" ht="240.6" customHeight="1">
      <c r="A244" s="142"/>
      <c r="B244" s="340" t="s">
        <v>246</v>
      </c>
      <c r="C244" s="131"/>
      <c r="D244" s="46">
        <v>204</v>
      </c>
      <c r="E244" s="46">
        <v>72.61</v>
      </c>
      <c r="F244" s="44">
        <f>E244/D244*100%</f>
        <v>0.35593137254901963</v>
      </c>
      <c r="G244" s="67" t="s">
        <v>247</v>
      </c>
      <c r="H244" s="27">
        <v>3000</v>
      </c>
      <c r="I244" s="27">
        <v>1067</v>
      </c>
      <c r="J244" s="41">
        <f>I244/H244</f>
        <v>0.35566666666666669</v>
      </c>
      <c r="K244" s="42" t="s">
        <v>532</v>
      </c>
    </row>
    <row r="245" spans="1:15" ht="145.19999999999999" customHeight="1">
      <c r="A245" s="143"/>
      <c r="B245" s="308"/>
      <c r="C245" s="131"/>
      <c r="D245" s="55">
        <v>487.2</v>
      </c>
      <c r="E245" s="55">
        <v>363.6</v>
      </c>
      <c r="F245" s="19">
        <f>E245/D245*100%</f>
        <v>0.74630541871921185</v>
      </c>
      <c r="G245" s="67" t="s">
        <v>248</v>
      </c>
      <c r="H245" s="27">
        <v>400</v>
      </c>
      <c r="I245" s="27">
        <v>400</v>
      </c>
      <c r="J245" s="41">
        <f>I245/H245</f>
        <v>1</v>
      </c>
      <c r="K245" s="42"/>
    </row>
    <row r="246" spans="1:15" s="28" customFormat="1" ht="18" customHeight="1">
      <c r="A246" s="73"/>
      <c r="B246" s="337" t="s">
        <v>249</v>
      </c>
      <c r="C246" s="338"/>
      <c r="D246" s="284">
        <f>SUM(D244:D245)</f>
        <v>691.2</v>
      </c>
      <c r="E246" s="284">
        <f>SUM(E244:E245)</f>
        <v>436.21000000000004</v>
      </c>
      <c r="F246" s="41">
        <f>E246/D246*100%</f>
        <v>0.63109085648148144</v>
      </c>
      <c r="G246" s="283"/>
      <c r="H246" s="73"/>
      <c r="I246" s="73"/>
      <c r="J246" s="73"/>
      <c r="K246" s="73"/>
      <c r="N246" s="284"/>
    </row>
    <row r="247" spans="1:15" s="28" customFormat="1" ht="28.2" customHeight="1">
      <c r="A247" s="71"/>
      <c r="B247" s="333" t="s">
        <v>30</v>
      </c>
      <c r="C247" s="334"/>
      <c r="D247" s="144">
        <v>691.2</v>
      </c>
      <c r="E247" s="144">
        <v>436.21</v>
      </c>
      <c r="F247" s="145">
        <v>0.63109999999999999</v>
      </c>
      <c r="G247" s="72"/>
      <c r="H247" s="71"/>
      <c r="I247" s="71"/>
      <c r="J247" s="71"/>
      <c r="K247" s="73"/>
    </row>
    <row r="248" spans="1:15" ht="23.4" customHeight="1">
      <c r="A248" s="146">
        <v>13</v>
      </c>
      <c r="B248" s="309" t="s">
        <v>250</v>
      </c>
      <c r="C248" s="99"/>
      <c r="D248" s="144"/>
      <c r="E248" s="144"/>
      <c r="F248" s="41"/>
      <c r="G248" s="343" t="s">
        <v>251</v>
      </c>
      <c r="H248" s="344"/>
      <c r="I248" s="344"/>
      <c r="J248" s="344"/>
      <c r="K248" s="345"/>
    </row>
    <row r="249" spans="1:15" ht="83.4" customHeight="1">
      <c r="A249" s="90"/>
      <c r="B249" s="310"/>
      <c r="C249" s="111" t="s">
        <v>19</v>
      </c>
      <c r="D249" s="55">
        <v>4000</v>
      </c>
      <c r="E249" s="55">
        <v>1009</v>
      </c>
      <c r="F249" s="19">
        <f>E249/D249</f>
        <v>0.25224999999999997</v>
      </c>
      <c r="G249" s="137" t="s">
        <v>252</v>
      </c>
      <c r="H249" s="90">
        <v>1</v>
      </c>
      <c r="I249" s="147">
        <v>0</v>
      </c>
      <c r="J249" s="290">
        <v>0</v>
      </c>
      <c r="K249" s="286" t="s">
        <v>553</v>
      </c>
      <c r="N249" s="284"/>
    </row>
    <row r="250" spans="1:15" s="10" customFormat="1" ht="36.6" customHeight="1">
      <c r="A250" s="90"/>
      <c r="B250" s="310"/>
      <c r="C250" s="148" t="s">
        <v>22</v>
      </c>
      <c r="D250" s="109">
        <v>8445</v>
      </c>
      <c r="E250" s="115">
        <v>0</v>
      </c>
      <c r="F250" s="41">
        <v>0</v>
      </c>
      <c r="G250" s="364" t="s">
        <v>253</v>
      </c>
      <c r="H250" s="364"/>
      <c r="I250" s="364"/>
      <c r="J250" s="364"/>
      <c r="K250" s="364"/>
      <c r="L250" s="15"/>
      <c r="M250" s="15"/>
      <c r="N250" s="15"/>
      <c r="O250" s="15"/>
    </row>
    <row r="251" spans="1:15" s="8" customFormat="1" ht="83.4" customHeight="1">
      <c r="A251" s="90"/>
      <c r="B251" s="310"/>
      <c r="C251" s="149"/>
      <c r="D251" s="46"/>
      <c r="E251" s="46"/>
      <c r="F251" s="44"/>
      <c r="G251" s="67" t="s">
        <v>254</v>
      </c>
      <c r="H251" s="27">
        <v>838</v>
      </c>
      <c r="I251" s="26">
        <v>513</v>
      </c>
      <c r="J251" s="41">
        <f>I251/H251</f>
        <v>0.61217183770883055</v>
      </c>
      <c r="K251" s="286" t="s">
        <v>553</v>
      </c>
      <c r="L251" s="15"/>
      <c r="M251" s="15"/>
      <c r="N251" s="15"/>
      <c r="O251" s="15"/>
    </row>
    <row r="252" spans="1:15" s="15" customFormat="1" ht="40.799999999999997" customHeight="1">
      <c r="A252" s="90"/>
      <c r="B252" s="310"/>
      <c r="C252" s="11"/>
      <c r="D252" s="12"/>
      <c r="E252" s="13"/>
      <c r="F252" s="14"/>
      <c r="G252" s="67" t="s">
        <v>255</v>
      </c>
      <c r="H252" s="27">
        <v>64</v>
      </c>
      <c r="I252" s="26">
        <v>142</v>
      </c>
      <c r="J252" s="41">
        <v>2.2187999999999999</v>
      </c>
      <c r="K252" s="42"/>
    </row>
    <row r="253" spans="1:15" s="15" customFormat="1" ht="67.8" customHeight="1">
      <c r="A253" s="90"/>
      <c r="B253" s="310"/>
      <c r="C253" s="312"/>
      <c r="D253" s="150"/>
      <c r="E253" s="150"/>
      <c r="F253" s="151"/>
      <c r="G253" s="67" t="s">
        <v>256</v>
      </c>
      <c r="H253" s="27">
        <v>135</v>
      </c>
      <c r="I253" s="26">
        <v>292</v>
      </c>
      <c r="J253" s="41">
        <v>2.1629999999999998</v>
      </c>
      <c r="K253" s="42"/>
    </row>
    <row r="254" spans="1:15" ht="21.6" customHeight="1">
      <c r="A254" s="90"/>
      <c r="B254" s="310"/>
      <c r="C254" s="314"/>
      <c r="D254" s="152"/>
      <c r="E254" s="152"/>
      <c r="F254" s="133"/>
      <c r="G254" s="343" t="s">
        <v>257</v>
      </c>
      <c r="H254" s="344"/>
      <c r="I254" s="344"/>
      <c r="J254" s="344"/>
      <c r="K254" s="345"/>
    </row>
    <row r="255" spans="1:15" ht="38.4" customHeight="1">
      <c r="A255" s="90"/>
      <c r="B255" s="310"/>
      <c r="C255" s="111"/>
      <c r="D255" s="153"/>
      <c r="E255" s="154"/>
      <c r="F255" s="155"/>
      <c r="G255" s="67" t="s">
        <v>258</v>
      </c>
      <c r="H255" s="27">
        <v>3</v>
      </c>
      <c r="I255" s="26">
        <v>4</v>
      </c>
      <c r="J255" s="41">
        <f>I255/H255</f>
        <v>1.3333333333333333</v>
      </c>
      <c r="K255" s="27"/>
    </row>
    <row r="256" spans="1:15" ht="36.6" customHeight="1">
      <c r="A256" s="90"/>
      <c r="B256" s="310"/>
      <c r="C256" s="156"/>
      <c r="D256" s="157"/>
      <c r="E256" s="157"/>
      <c r="F256" s="157"/>
      <c r="G256" s="67" t="s">
        <v>259</v>
      </c>
      <c r="H256" s="27">
        <v>3.5</v>
      </c>
      <c r="I256" s="26">
        <v>3.65</v>
      </c>
      <c r="J256" s="41">
        <f>I256/H256</f>
        <v>1.0428571428571429</v>
      </c>
      <c r="K256" s="27"/>
    </row>
    <row r="257" spans="1:11" ht="58.2" customHeight="1">
      <c r="A257" s="90"/>
      <c r="B257" s="310"/>
      <c r="C257" s="75"/>
      <c r="D257" s="158"/>
      <c r="E257" s="158"/>
      <c r="F257" s="121"/>
      <c r="G257" s="67" t="s">
        <v>260</v>
      </c>
      <c r="H257" s="27" t="s">
        <v>186</v>
      </c>
      <c r="I257" s="26" t="s">
        <v>186</v>
      </c>
      <c r="J257" s="41" t="s">
        <v>186</v>
      </c>
      <c r="K257" s="27"/>
    </row>
    <row r="258" spans="1:11" ht="36.6" customHeight="1">
      <c r="A258" s="90"/>
      <c r="B258" s="310"/>
      <c r="C258" s="159"/>
      <c r="D258" s="160"/>
      <c r="E258" s="160"/>
      <c r="F258" s="160"/>
      <c r="G258" s="67" t="s">
        <v>261</v>
      </c>
      <c r="H258" s="27">
        <v>8</v>
      </c>
      <c r="I258" s="26">
        <v>10</v>
      </c>
      <c r="J258" s="41">
        <v>1.25</v>
      </c>
      <c r="K258" s="27"/>
    </row>
    <row r="259" spans="1:11" ht="28.2" customHeight="1">
      <c r="A259" s="90"/>
      <c r="B259" s="310"/>
      <c r="C259" s="159"/>
      <c r="D259" s="160"/>
      <c r="E259" s="160"/>
      <c r="F259" s="160"/>
      <c r="G259" s="67" t="s">
        <v>262</v>
      </c>
      <c r="H259" s="27">
        <v>3</v>
      </c>
      <c r="I259" s="26">
        <v>4</v>
      </c>
      <c r="J259" s="41">
        <v>1.3332999999999999</v>
      </c>
      <c r="K259" s="27"/>
    </row>
    <row r="260" spans="1:11" ht="21" customHeight="1">
      <c r="A260" s="90"/>
      <c r="B260" s="310"/>
      <c r="C260" s="159"/>
      <c r="D260" s="160"/>
      <c r="E260" s="160"/>
      <c r="F260" s="160"/>
      <c r="G260" s="343" t="s">
        <v>263</v>
      </c>
      <c r="H260" s="344"/>
      <c r="I260" s="344"/>
      <c r="J260" s="344"/>
      <c r="K260" s="345"/>
    </row>
    <row r="261" spans="1:11" ht="69" customHeight="1">
      <c r="A261" s="90"/>
      <c r="B261" s="310"/>
      <c r="C261" s="111"/>
      <c r="D261" s="153"/>
      <c r="E261" s="161"/>
      <c r="F261" s="162"/>
      <c r="G261" s="16" t="s">
        <v>264</v>
      </c>
      <c r="H261" s="27">
        <v>1926</v>
      </c>
      <c r="I261" s="26">
        <v>2638</v>
      </c>
      <c r="J261" s="41">
        <v>1.3696999999999999</v>
      </c>
      <c r="K261" s="27"/>
    </row>
    <row r="262" spans="1:11" ht="40.200000000000003" customHeight="1">
      <c r="A262" s="90"/>
      <c r="B262" s="310"/>
      <c r="C262" s="159"/>
      <c r="D262" s="160"/>
      <c r="E262" s="160"/>
      <c r="F262" s="160"/>
      <c r="G262" s="16" t="s">
        <v>265</v>
      </c>
      <c r="H262" s="27">
        <v>7263</v>
      </c>
      <c r="I262" s="26">
        <v>7754</v>
      </c>
      <c r="J262" s="41">
        <v>1.0676000000000001</v>
      </c>
      <c r="K262" s="27"/>
    </row>
    <row r="263" spans="1:11" ht="44.4" customHeight="1">
      <c r="A263" s="90"/>
      <c r="B263" s="310"/>
      <c r="C263" s="159"/>
      <c r="D263" s="160"/>
      <c r="E263" s="160"/>
      <c r="F263" s="160"/>
      <c r="G263" s="16" t="s">
        <v>266</v>
      </c>
      <c r="H263" s="27">
        <v>131</v>
      </c>
      <c r="I263" s="26">
        <v>125</v>
      </c>
      <c r="J263" s="41">
        <v>0.95420000000000005</v>
      </c>
      <c r="K263" s="286" t="s">
        <v>554</v>
      </c>
    </row>
    <row r="264" spans="1:11" ht="46.8">
      <c r="A264" s="90"/>
      <c r="B264" s="310"/>
      <c r="C264" s="159"/>
      <c r="D264" s="160"/>
      <c r="E264" s="160"/>
      <c r="F264" s="160"/>
      <c r="G264" s="16" t="s">
        <v>267</v>
      </c>
      <c r="H264" s="27">
        <v>48</v>
      </c>
      <c r="I264" s="26">
        <v>23</v>
      </c>
      <c r="J264" s="41">
        <v>0.47920000000000001</v>
      </c>
      <c r="K264" s="286" t="s">
        <v>553</v>
      </c>
    </row>
    <row r="265" spans="1:11" ht="53.4" customHeight="1">
      <c r="A265" s="90"/>
      <c r="B265" s="310"/>
      <c r="C265" s="159"/>
      <c r="D265" s="160"/>
      <c r="E265" s="160"/>
      <c r="F265" s="160"/>
      <c r="G265" s="16" t="s">
        <v>268</v>
      </c>
      <c r="H265" s="27">
        <v>5</v>
      </c>
      <c r="I265" s="26">
        <v>4</v>
      </c>
      <c r="J265" s="41">
        <v>0.8</v>
      </c>
      <c r="K265" s="286" t="s">
        <v>553</v>
      </c>
    </row>
    <row r="266" spans="1:11" ht="42" customHeight="1">
      <c r="A266" s="90"/>
      <c r="B266" s="310"/>
      <c r="C266" s="159"/>
      <c r="D266" s="160"/>
      <c r="E266" s="160"/>
      <c r="F266" s="160"/>
      <c r="G266" s="356" t="s">
        <v>269</v>
      </c>
      <c r="H266" s="357"/>
      <c r="I266" s="357"/>
      <c r="J266" s="357"/>
      <c r="K266" s="358"/>
    </row>
    <row r="267" spans="1:11" ht="74.400000000000006" customHeight="1">
      <c r="A267" s="90"/>
      <c r="B267" s="310"/>
      <c r="C267" s="159"/>
      <c r="D267" s="160"/>
      <c r="E267" s="160"/>
      <c r="F267" s="160"/>
      <c r="G267" s="67" t="s">
        <v>270</v>
      </c>
      <c r="H267" s="73">
        <v>7</v>
      </c>
      <c r="I267" s="26">
        <v>11</v>
      </c>
      <c r="J267" s="41">
        <f>I267/H267</f>
        <v>1.5714285714285714</v>
      </c>
      <c r="K267" s="27"/>
    </row>
    <row r="268" spans="1:11" ht="21" customHeight="1">
      <c r="A268" s="90"/>
      <c r="B268" s="310"/>
      <c r="C268" s="159"/>
      <c r="D268" s="160"/>
      <c r="E268" s="160"/>
      <c r="F268" s="163"/>
      <c r="G268" s="343" t="s">
        <v>271</v>
      </c>
      <c r="H268" s="344"/>
      <c r="I268" s="344"/>
      <c r="J268" s="344"/>
      <c r="K268" s="345"/>
    </row>
    <row r="269" spans="1:11" ht="74.400000000000006" customHeight="1">
      <c r="A269" s="90"/>
      <c r="B269" s="310"/>
      <c r="C269" s="159"/>
      <c r="D269" s="160"/>
      <c r="E269" s="164"/>
      <c r="F269" s="163"/>
      <c r="G269" s="67" t="s">
        <v>272</v>
      </c>
      <c r="H269" s="27">
        <v>4</v>
      </c>
      <c r="I269" s="26">
        <v>6</v>
      </c>
      <c r="J269" s="41">
        <v>1.5</v>
      </c>
      <c r="K269" s="27"/>
    </row>
    <row r="270" spans="1:11" ht="22.8" customHeight="1">
      <c r="A270" s="90"/>
      <c r="B270" s="310"/>
      <c r="C270" s="159"/>
      <c r="D270" s="160"/>
      <c r="E270" s="160"/>
      <c r="F270" s="163"/>
      <c r="G270" s="343" t="s">
        <v>273</v>
      </c>
      <c r="H270" s="344"/>
      <c r="I270" s="344"/>
      <c r="J270" s="344"/>
      <c r="K270" s="345"/>
    </row>
    <row r="271" spans="1:11" ht="34.799999999999997" customHeight="1">
      <c r="A271" s="90"/>
      <c r="B271" s="310"/>
      <c r="C271" s="159"/>
      <c r="D271" s="160"/>
      <c r="E271" s="160"/>
      <c r="F271" s="163"/>
      <c r="G271" s="67" t="s">
        <v>274</v>
      </c>
      <c r="H271" s="27">
        <v>4</v>
      </c>
      <c r="I271" s="26">
        <v>7</v>
      </c>
      <c r="J271" s="41">
        <v>1.75</v>
      </c>
      <c r="K271" s="27"/>
    </row>
    <row r="272" spans="1:11" ht="52.2" customHeight="1">
      <c r="A272" s="90"/>
      <c r="B272" s="310"/>
      <c r="C272" s="159"/>
      <c r="D272" s="160"/>
      <c r="E272" s="160"/>
      <c r="F272" s="163"/>
      <c r="G272" s="67" t="s">
        <v>275</v>
      </c>
      <c r="H272" s="27">
        <v>758.8</v>
      </c>
      <c r="I272" s="26">
        <v>714.22</v>
      </c>
      <c r="J272" s="41">
        <v>0.94120000000000004</v>
      </c>
      <c r="K272" s="286" t="s">
        <v>553</v>
      </c>
    </row>
    <row r="273" spans="1:14" ht="31.2" customHeight="1">
      <c r="A273" s="90"/>
      <c r="B273" s="310"/>
      <c r="C273" s="159"/>
      <c r="D273" s="160"/>
      <c r="E273" s="160"/>
      <c r="F273" s="163"/>
      <c r="G273" s="359" t="s">
        <v>276</v>
      </c>
      <c r="H273" s="360"/>
      <c r="I273" s="360"/>
      <c r="J273" s="360"/>
      <c r="K273" s="361"/>
    </row>
    <row r="274" spans="1:14" ht="38.4" customHeight="1">
      <c r="A274" s="90"/>
      <c r="B274" s="310"/>
      <c r="C274" s="159"/>
      <c r="D274" s="160"/>
      <c r="E274" s="160"/>
      <c r="F274" s="163"/>
      <c r="G274" s="67" t="s">
        <v>277</v>
      </c>
      <c r="H274" s="27">
        <v>105.7</v>
      </c>
      <c r="I274" s="26">
        <v>0</v>
      </c>
      <c r="J274" s="41">
        <f>I274/H274</f>
        <v>0</v>
      </c>
      <c r="K274" s="27" t="s">
        <v>278</v>
      </c>
    </row>
    <row r="275" spans="1:14" ht="161.4" customHeight="1">
      <c r="A275" s="90"/>
      <c r="B275" s="310"/>
      <c r="C275" s="111"/>
      <c r="D275" s="153"/>
      <c r="E275" s="161"/>
      <c r="F275" s="162"/>
      <c r="G275" s="67" t="s">
        <v>279</v>
      </c>
      <c r="H275" s="27">
        <v>17</v>
      </c>
      <c r="I275" s="26">
        <v>18</v>
      </c>
      <c r="J275" s="41">
        <f>I275/H275</f>
        <v>1.0588235294117647</v>
      </c>
      <c r="K275" s="27"/>
    </row>
    <row r="276" spans="1:14" ht="66" customHeight="1">
      <c r="A276" s="90"/>
      <c r="B276" s="310"/>
      <c r="C276" s="159"/>
      <c r="D276" s="160"/>
      <c r="E276" s="160"/>
      <c r="F276" s="163"/>
      <c r="G276" s="67" t="s">
        <v>280</v>
      </c>
      <c r="H276" s="27">
        <v>8</v>
      </c>
      <c r="I276" s="26">
        <v>6</v>
      </c>
      <c r="J276" s="41">
        <f>I276/H276</f>
        <v>0.75</v>
      </c>
      <c r="K276" s="286" t="s">
        <v>553</v>
      </c>
    </row>
    <row r="277" spans="1:14" ht="144" customHeight="1">
      <c r="A277" s="90"/>
      <c r="B277" s="310"/>
      <c r="C277" s="159"/>
      <c r="D277" s="160"/>
      <c r="E277" s="160"/>
      <c r="F277" s="133"/>
      <c r="G277" s="67" t="s">
        <v>281</v>
      </c>
      <c r="H277" s="27">
        <v>18</v>
      </c>
      <c r="I277" s="109">
        <v>7</v>
      </c>
      <c r="J277" s="41">
        <f>I277/H277</f>
        <v>0.3888888888888889</v>
      </c>
      <c r="K277" s="286" t="s">
        <v>553</v>
      </c>
    </row>
    <row r="278" spans="1:14" ht="21.6" customHeight="1">
      <c r="A278" s="110"/>
      <c r="B278" s="310"/>
      <c r="C278" s="159"/>
      <c r="D278" s="160"/>
      <c r="E278" s="160"/>
      <c r="F278" s="163"/>
      <c r="G278" s="343" t="s">
        <v>282</v>
      </c>
      <c r="H278" s="344"/>
      <c r="I278" s="344"/>
      <c r="J278" s="344"/>
      <c r="K278" s="345"/>
    </row>
    <row r="279" spans="1:14" ht="99" customHeight="1">
      <c r="A279" s="110"/>
      <c r="B279" s="310"/>
      <c r="C279" s="159"/>
      <c r="D279" s="160"/>
      <c r="E279" s="160"/>
      <c r="F279" s="163"/>
      <c r="G279" s="67" t="s">
        <v>283</v>
      </c>
      <c r="H279" s="27">
        <v>4</v>
      </c>
      <c r="I279" s="26">
        <v>13</v>
      </c>
      <c r="J279" s="41">
        <f>I279/H279</f>
        <v>3.25</v>
      </c>
      <c r="K279" s="26"/>
    </row>
    <row r="280" spans="1:14" ht="19.8" customHeight="1">
      <c r="A280" s="110"/>
      <c r="B280" s="53"/>
      <c r="C280" s="159"/>
      <c r="D280" s="160"/>
      <c r="E280" s="160"/>
      <c r="F280" s="163"/>
      <c r="G280" s="343" t="s">
        <v>284</v>
      </c>
      <c r="H280" s="344"/>
      <c r="I280" s="344"/>
      <c r="J280" s="344"/>
      <c r="K280" s="345"/>
    </row>
    <row r="281" spans="1:14" ht="68.400000000000006" customHeight="1">
      <c r="A281" s="110"/>
      <c r="B281" s="54"/>
      <c r="C281" s="165"/>
      <c r="D281" s="166"/>
      <c r="E281" s="166"/>
      <c r="F281" s="19"/>
      <c r="G281" s="67" t="s">
        <v>285</v>
      </c>
      <c r="H281" s="27">
        <v>4</v>
      </c>
      <c r="I281" s="26">
        <v>2</v>
      </c>
      <c r="J281" s="41">
        <f>I281/H281</f>
        <v>0.5</v>
      </c>
      <c r="K281" s="286" t="s">
        <v>553</v>
      </c>
    </row>
    <row r="282" spans="1:14" ht="21.6" customHeight="1">
      <c r="A282" s="69"/>
      <c r="B282" s="333" t="s">
        <v>30</v>
      </c>
      <c r="C282" s="334"/>
      <c r="D282" s="129">
        <v>12445</v>
      </c>
      <c r="E282" s="128">
        <v>1009</v>
      </c>
      <c r="F282" s="145">
        <f>E282/D282</f>
        <v>8.1076737645640815E-2</v>
      </c>
      <c r="G282" s="72"/>
      <c r="H282" s="71"/>
      <c r="I282" s="71"/>
      <c r="J282" s="71"/>
      <c r="K282" s="73"/>
    </row>
    <row r="283" spans="1:14" ht="15.6" customHeight="1">
      <c r="A283" s="335">
        <v>14</v>
      </c>
      <c r="B283" s="309" t="s">
        <v>286</v>
      </c>
      <c r="C283" s="324" t="s">
        <v>19</v>
      </c>
      <c r="D283" s="303">
        <v>10246.5</v>
      </c>
      <c r="E283" s="303">
        <v>7471.7950000000001</v>
      </c>
      <c r="F283" s="321">
        <f>E283/D283*100%</f>
        <v>0.72920460645098328</v>
      </c>
      <c r="G283" s="386" t="s">
        <v>409</v>
      </c>
      <c r="H283" s="387"/>
      <c r="I283" s="387"/>
      <c r="J283" s="387"/>
      <c r="K283" s="388"/>
    </row>
    <row r="284" spans="1:14" ht="99" customHeight="1">
      <c r="A284" s="339"/>
      <c r="B284" s="311"/>
      <c r="C284" s="325"/>
      <c r="D284" s="305"/>
      <c r="E284" s="305"/>
      <c r="F284" s="322"/>
      <c r="G284" s="67" t="s">
        <v>287</v>
      </c>
      <c r="H284" s="27">
        <v>21</v>
      </c>
      <c r="I284" s="27">
        <v>14</v>
      </c>
      <c r="J284" s="41">
        <f>I284/H284</f>
        <v>0.66666666666666663</v>
      </c>
      <c r="K284" s="26" t="s">
        <v>408</v>
      </c>
    </row>
    <row r="285" spans="1:14" ht="42" customHeight="1">
      <c r="A285" s="339"/>
      <c r="B285" s="340" t="s">
        <v>534</v>
      </c>
      <c r="C285" s="325"/>
      <c r="D285" s="305"/>
      <c r="E285" s="305"/>
      <c r="F285" s="322"/>
      <c r="G285" s="343" t="s">
        <v>410</v>
      </c>
      <c r="H285" s="344"/>
      <c r="I285" s="344"/>
      <c r="J285" s="344"/>
      <c r="K285" s="345"/>
    </row>
    <row r="286" spans="1:14" ht="72.599999999999994" customHeight="1">
      <c r="A286" s="339"/>
      <c r="B286" s="307"/>
      <c r="C286" s="325"/>
      <c r="D286" s="305"/>
      <c r="E286" s="305"/>
      <c r="F286" s="322"/>
      <c r="G286" s="67" t="s">
        <v>411</v>
      </c>
      <c r="H286" s="27">
        <v>20</v>
      </c>
      <c r="I286" s="27">
        <v>4</v>
      </c>
      <c r="J286" s="41">
        <f t="shared" ref="J286:J300" si="6">I286/H286</f>
        <v>0.2</v>
      </c>
      <c r="K286" s="26" t="s">
        <v>549</v>
      </c>
    </row>
    <row r="287" spans="1:14" ht="15.6">
      <c r="A287" s="339"/>
      <c r="B287" s="339"/>
      <c r="C287" s="325"/>
      <c r="D287" s="305"/>
      <c r="E287" s="305"/>
      <c r="F287" s="322"/>
      <c r="G287" s="343" t="s">
        <v>412</v>
      </c>
      <c r="H287" s="344"/>
      <c r="I287" s="344"/>
      <c r="J287" s="344"/>
      <c r="K287" s="345"/>
    </row>
    <row r="288" spans="1:14" ht="65.400000000000006" customHeight="1">
      <c r="A288" s="339"/>
      <c r="B288" s="339"/>
      <c r="C288" s="325"/>
      <c r="D288" s="305"/>
      <c r="E288" s="305"/>
      <c r="F288" s="322"/>
      <c r="G288" s="67" t="s">
        <v>288</v>
      </c>
      <c r="H288" s="27">
        <v>13</v>
      </c>
      <c r="I288" s="27">
        <v>17</v>
      </c>
      <c r="J288" s="41">
        <f t="shared" si="6"/>
        <v>1.3076923076923077</v>
      </c>
      <c r="K288" s="26"/>
      <c r="N288" s="303"/>
    </row>
    <row r="289" spans="1:14" ht="42" customHeight="1">
      <c r="A289" s="339"/>
      <c r="B289" s="339"/>
      <c r="C289" s="325"/>
      <c r="D289" s="305"/>
      <c r="E289" s="305"/>
      <c r="F289" s="322"/>
      <c r="G289" s="389" t="s">
        <v>413</v>
      </c>
      <c r="H289" s="406">
        <v>0</v>
      </c>
      <c r="I289" s="406">
        <v>0</v>
      </c>
      <c r="J289" s="318"/>
      <c r="K289" s="406"/>
      <c r="N289" s="305"/>
    </row>
    <row r="290" spans="1:14" ht="15.6" hidden="1" customHeight="1">
      <c r="A290" s="339"/>
      <c r="B290" s="339"/>
      <c r="C290" s="325"/>
      <c r="D290" s="305"/>
      <c r="E290" s="305"/>
      <c r="F290" s="322"/>
      <c r="G290" s="389"/>
      <c r="H290" s="406"/>
      <c r="I290" s="406"/>
      <c r="J290" s="320"/>
      <c r="K290" s="406"/>
      <c r="N290" s="305"/>
    </row>
    <row r="291" spans="1:14" ht="19.8" customHeight="1">
      <c r="A291" s="339"/>
      <c r="B291" s="339"/>
      <c r="C291" s="325"/>
      <c r="D291" s="305"/>
      <c r="E291" s="305"/>
      <c r="F291" s="322"/>
      <c r="G291" s="343" t="s">
        <v>414</v>
      </c>
      <c r="H291" s="344"/>
      <c r="I291" s="344"/>
      <c r="J291" s="344"/>
      <c r="K291" s="345"/>
      <c r="N291" s="305"/>
    </row>
    <row r="292" spans="1:14" ht="72" customHeight="1">
      <c r="A292" s="339"/>
      <c r="B292" s="339"/>
      <c r="C292" s="325"/>
      <c r="D292" s="305"/>
      <c r="E292" s="305"/>
      <c r="F292" s="322"/>
      <c r="G292" s="67" t="s">
        <v>415</v>
      </c>
      <c r="H292" s="27">
        <v>53</v>
      </c>
      <c r="I292" s="27">
        <v>76</v>
      </c>
      <c r="J292" s="41">
        <f t="shared" si="6"/>
        <v>1.4339622641509433</v>
      </c>
      <c r="K292" s="27" t="s">
        <v>416</v>
      </c>
      <c r="N292" s="305"/>
    </row>
    <row r="293" spans="1:14" ht="35.4" customHeight="1">
      <c r="A293" s="339"/>
      <c r="B293" s="339"/>
      <c r="C293" s="325"/>
      <c r="D293" s="305"/>
      <c r="E293" s="305"/>
      <c r="F293" s="322"/>
      <c r="G293" s="343" t="s">
        <v>417</v>
      </c>
      <c r="H293" s="344"/>
      <c r="I293" s="344"/>
      <c r="J293" s="344"/>
      <c r="K293" s="345"/>
      <c r="N293" s="305"/>
    </row>
    <row r="294" spans="1:14" ht="61.8" customHeight="1">
      <c r="A294" s="339"/>
      <c r="B294" s="336"/>
      <c r="C294" s="326"/>
      <c r="D294" s="304"/>
      <c r="E294" s="304"/>
      <c r="F294" s="323"/>
      <c r="G294" s="101" t="s">
        <v>289</v>
      </c>
      <c r="H294" s="27">
        <v>570</v>
      </c>
      <c r="I294" s="27">
        <v>558</v>
      </c>
      <c r="J294" s="41">
        <f t="shared" si="6"/>
        <v>0.97894736842105268</v>
      </c>
      <c r="K294" s="27" t="s">
        <v>416</v>
      </c>
      <c r="N294" s="305"/>
    </row>
    <row r="295" spans="1:14" s="28" customFormat="1" ht="15.6" customHeight="1">
      <c r="A295" s="339"/>
      <c r="B295" s="337" t="s">
        <v>290</v>
      </c>
      <c r="C295" s="338"/>
      <c r="D295" s="128"/>
      <c r="E295" s="167"/>
      <c r="F295" s="168"/>
      <c r="G295" s="283"/>
      <c r="H295" s="286"/>
      <c r="I295" s="73"/>
      <c r="J295" s="73"/>
      <c r="K295" s="73"/>
      <c r="N295" s="305"/>
    </row>
    <row r="296" spans="1:14" ht="15.6" customHeight="1">
      <c r="A296" s="339"/>
      <c r="B296" s="340" t="s">
        <v>418</v>
      </c>
      <c r="C296" s="327"/>
      <c r="D296" s="327"/>
      <c r="E296" s="327"/>
      <c r="F296" s="330"/>
      <c r="G296" s="54" t="s">
        <v>544</v>
      </c>
      <c r="H296" s="27"/>
      <c r="I296" s="27"/>
      <c r="J296" s="41"/>
      <c r="K296" s="27"/>
      <c r="N296" s="305"/>
    </row>
    <row r="297" spans="1:14" ht="173.4" customHeight="1">
      <c r="A297" s="339"/>
      <c r="B297" s="341"/>
      <c r="C297" s="328"/>
      <c r="D297" s="328"/>
      <c r="E297" s="328"/>
      <c r="F297" s="331"/>
      <c r="G297" s="67" t="s">
        <v>291</v>
      </c>
      <c r="H297" s="27">
        <v>65</v>
      </c>
      <c r="I297" s="27">
        <v>66</v>
      </c>
      <c r="J297" s="41">
        <f t="shared" si="6"/>
        <v>1.0153846153846153</v>
      </c>
      <c r="K297" s="27"/>
      <c r="N297" s="305"/>
    </row>
    <row r="298" spans="1:14" ht="40.200000000000003" customHeight="1">
      <c r="A298" s="339"/>
      <c r="B298" s="341"/>
      <c r="C298" s="328"/>
      <c r="D298" s="328"/>
      <c r="E298" s="328"/>
      <c r="F298" s="331"/>
      <c r="G298" s="67" t="s">
        <v>292</v>
      </c>
      <c r="H298" s="27">
        <v>2</v>
      </c>
      <c r="I298" s="27">
        <v>6</v>
      </c>
      <c r="J298" s="41">
        <f t="shared" si="6"/>
        <v>3</v>
      </c>
      <c r="K298" s="350" t="s">
        <v>419</v>
      </c>
      <c r="N298" s="305"/>
    </row>
    <row r="299" spans="1:14" ht="36" customHeight="1">
      <c r="A299" s="339"/>
      <c r="B299" s="341"/>
      <c r="C299" s="328"/>
      <c r="D299" s="328"/>
      <c r="E299" s="328"/>
      <c r="F299" s="331"/>
      <c r="G299" s="67" t="s">
        <v>293</v>
      </c>
      <c r="H299" s="27">
        <v>63</v>
      </c>
      <c r="I299" s="27">
        <v>60</v>
      </c>
      <c r="J299" s="41">
        <f t="shared" si="6"/>
        <v>0.95238095238095233</v>
      </c>
      <c r="K299" s="352"/>
      <c r="N299" s="304"/>
    </row>
    <row r="300" spans="1:14" ht="159" customHeight="1">
      <c r="A300" s="336"/>
      <c r="B300" s="342"/>
      <c r="C300" s="329"/>
      <c r="D300" s="329"/>
      <c r="E300" s="329"/>
      <c r="F300" s="332"/>
      <c r="G300" s="67" t="s">
        <v>294</v>
      </c>
      <c r="H300" s="27">
        <v>80</v>
      </c>
      <c r="I300" s="27">
        <v>92.5</v>
      </c>
      <c r="J300" s="41">
        <f t="shared" si="6"/>
        <v>1.15625</v>
      </c>
      <c r="K300" s="27"/>
    </row>
    <row r="301" spans="1:14" s="28" customFormat="1" ht="15.6" customHeight="1">
      <c r="A301" s="276"/>
      <c r="B301" s="337" t="s">
        <v>295</v>
      </c>
      <c r="C301" s="338"/>
      <c r="D301" s="144">
        <v>0</v>
      </c>
      <c r="E301" s="169">
        <v>0</v>
      </c>
      <c r="F301" s="145">
        <v>0</v>
      </c>
      <c r="G301" s="283"/>
      <c r="H301" s="73"/>
      <c r="I301" s="73"/>
      <c r="J301" s="73"/>
      <c r="K301" s="73"/>
    </row>
    <row r="302" spans="1:14" s="28" customFormat="1" ht="15.6">
      <c r="A302" s="71"/>
      <c r="B302" s="333" t="s">
        <v>30</v>
      </c>
      <c r="C302" s="334"/>
      <c r="D302" s="170">
        <v>10246.5</v>
      </c>
      <c r="E302" s="171">
        <v>7471.7950000000001</v>
      </c>
      <c r="F302" s="172">
        <f>E302/D302*100%</f>
        <v>0.72920460645098328</v>
      </c>
      <c r="G302" s="72"/>
      <c r="H302" s="71"/>
      <c r="I302" s="71"/>
      <c r="J302" s="71"/>
      <c r="K302" s="73"/>
    </row>
    <row r="303" spans="1:14" ht="35.4" customHeight="1">
      <c r="A303" s="335">
        <v>15</v>
      </c>
      <c r="B303" s="309" t="s">
        <v>533</v>
      </c>
      <c r="C303" s="324" t="s">
        <v>19</v>
      </c>
      <c r="D303" s="303">
        <v>0</v>
      </c>
      <c r="E303" s="303">
        <v>0</v>
      </c>
      <c r="F303" s="321">
        <v>0</v>
      </c>
      <c r="G303" s="425" t="s">
        <v>535</v>
      </c>
      <c r="H303" s="429"/>
      <c r="I303" s="429"/>
      <c r="J303" s="429"/>
      <c r="K303" s="430"/>
    </row>
    <row r="304" spans="1:14" ht="75" hidden="1" customHeight="1">
      <c r="A304" s="339"/>
      <c r="B304" s="310"/>
      <c r="C304" s="325"/>
      <c r="D304" s="305"/>
      <c r="E304" s="305"/>
      <c r="F304" s="322"/>
      <c r="G304" s="376"/>
      <c r="H304" s="377"/>
      <c r="I304" s="377"/>
      <c r="J304" s="377"/>
      <c r="K304" s="378"/>
    </row>
    <row r="305" spans="1:11" ht="87.6" customHeight="1">
      <c r="A305" s="339"/>
      <c r="B305" s="310"/>
      <c r="C305" s="325"/>
      <c r="D305" s="305"/>
      <c r="E305" s="305"/>
      <c r="F305" s="322"/>
      <c r="G305" s="173" t="s">
        <v>296</v>
      </c>
      <c r="H305" s="27">
        <v>100</v>
      </c>
      <c r="I305" s="27">
        <v>100</v>
      </c>
      <c r="J305" s="68">
        <v>1</v>
      </c>
      <c r="K305" s="27"/>
    </row>
    <row r="306" spans="1:11" ht="34.799999999999997" customHeight="1">
      <c r="A306" s="339"/>
      <c r="B306" s="310"/>
      <c r="C306" s="325"/>
      <c r="D306" s="305"/>
      <c r="E306" s="305"/>
      <c r="F306" s="322"/>
      <c r="G306" s="359" t="s">
        <v>536</v>
      </c>
      <c r="H306" s="360"/>
      <c r="I306" s="360"/>
      <c r="J306" s="360"/>
      <c r="K306" s="361"/>
    </row>
    <row r="307" spans="1:11" ht="85.8" customHeight="1">
      <c r="A307" s="339"/>
      <c r="B307" s="310"/>
      <c r="C307" s="325"/>
      <c r="D307" s="305"/>
      <c r="E307" s="305"/>
      <c r="F307" s="322"/>
      <c r="G307" s="67" t="s">
        <v>297</v>
      </c>
      <c r="H307" s="27" t="s">
        <v>541</v>
      </c>
      <c r="I307" s="27">
        <v>4</v>
      </c>
      <c r="J307" s="68">
        <v>0.16</v>
      </c>
      <c r="K307" s="286" t="s">
        <v>549</v>
      </c>
    </row>
    <row r="308" spans="1:11" ht="69.599999999999994" customHeight="1">
      <c r="A308" s="339"/>
      <c r="B308" s="310"/>
      <c r="C308" s="325"/>
      <c r="D308" s="305"/>
      <c r="E308" s="305"/>
      <c r="F308" s="322"/>
      <c r="G308" s="69" t="s">
        <v>298</v>
      </c>
      <c r="H308" s="27" t="s">
        <v>541</v>
      </c>
      <c r="I308" s="27">
        <v>25</v>
      </c>
      <c r="J308" s="68">
        <v>1</v>
      </c>
      <c r="K308" s="27"/>
    </row>
    <row r="309" spans="1:11" ht="48.6" customHeight="1">
      <c r="A309" s="339"/>
      <c r="B309" s="310"/>
      <c r="C309" s="325"/>
      <c r="D309" s="305"/>
      <c r="E309" s="305"/>
      <c r="F309" s="322"/>
      <c r="G309" s="343" t="s">
        <v>537</v>
      </c>
      <c r="H309" s="344"/>
      <c r="I309" s="344"/>
      <c r="J309" s="344"/>
      <c r="K309" s="345"/>
    </row>
    <row r="310" spans="1:11" ht="78">
      <c r="A310" s="339"/>
      <c r="B310" s="310"/>
      <c r="C310" s="325"/>
      <c r="D310" s="305"/>
      <c r="E310" s="305"/>
      <c r="F310" s="322"/>
      <c r="G310" s="67" t="s">
        <v>299</v>
      </c>
      <c r="H310" s="27">
        <v>100</v>
      </c>
      <c r="I310" s="27">
        <v>100</v>
      </c>
      <c r="J310" s="68">
        <v>1</v>
      </c>
      <c r="K310" s="27"/>
    </row>
    <row r="311" spans="1:11" ht="103.2" customHeight="1">
      <c r="A311" s="339"/>
      <c r="B311" s="310"/>
      <c r="C311" s="325"/>
      <c r="D311" s="305"/>
      <c r="E311" s="305"/>
      <c r="F311" s="322"/>
      <c r="G311" s="67" t="s">
        <v>300</v>
      </c>
      <c r="H311" s="27">
        <v>100</v>
      </c>
      <c r="I311" s="27">
        <v>100</v>
      </c>
      <c r="J311" s="68">
        <v>1</v>
      </c>
      <c r="K311" s="27"/>
    </row>
    <row r="312" spans="1:11" ht="50.4" customHeight="1">
      <c r="A312" s="339"/>
      <c r="B312" s="310"/>
      <c r="C312" s="325"/>
      <c r="D312" s="305"/>
      <c r="E312" s="305"/>
      <c r="F312" s="322"/>
      <c r="G312" s="343" t="s">
        <v>538</v>
      </c>
      <c r="H312" s="344"/>
      <c r="I312" s="344"/>
      <c r="J312" s="344"/>
      <c r="K312" s="345"/>
    </row>
    <row r="313" spans="1:11" ht="102.6" customHeight="1">
      <c r="A313" s="339"/>
      <c r="B313" s="310"/>
      <c r="C313" s="325"/>
      <c r="D313" s="305"/>
      <c r="E313" s="305"/>
      <c r="F313" s="322"/>
      <c r="G313" s="67" t="s">
        <v>301</v>
      </c>
      <c r="H313" s="27">
        <v>100</v>
      </c>
      <c r="I313" s="27">
        <v>100</v>
      </c>
      <c r="J313" s="68">
        <v>1</v>
      </c>
      <c r="K313" s="27"/>
    </row>
    <row r="314" spans="1:11" ht="52.8" customHeight="1">
      <c r="A314" s="339"/>
      <c r="B314" s="310"/>
      <c r="C314" s="325"/>
      <c r="D314" s="305"/>
      <c r="E314" s="305"/>
      <c r="F314" s="322"/>
      <c r="G314" s="67" t="s">
        <v>302</v>
      </c>
      <c r="H314" s="27">
        <v>1</v>
      </c>
      <c r="I314" s="27">
        <v>1</v>
      </c>
      <c r="J314" s="68">
        <v>1</v>
      </c>
      <c r="K314" s="27"/>
    </row>
    <row r="315" spans="1:11" ht="39" customHeight="1">
      <c r="A315" s="339"/>
      <c r="B315" s="310"/>
      <c r="C315" s="325"/>
      <c r="D315" s="305"/>
      <c r="E315" s="305"/>
      <c r="F315" s="322"/>
      <c r="G315" s="67" t="s">
        <v>303</v>
      </c>
      <c r="H315" s="27" t="s">
        <v>542</v>
      </c>
      <c r="I315" s="27">
        <v>8</v>
      </c>
      <c r="J315" s="68">
        <v>1.6</v>
      </c>
      <c r="K315" s="27"/>
    </row>
    <row r="316" spans="1:11" ht="64.2" customHeight="1">
      <c r="A316" s="339"/>
      <c r="B316" s="310"/>
      <c r="C316" s="325"/>
      <c r="D316" s="305"/>
      <c r="E316" s="305"/>
      <c r="F316" s="322"/>
      <c r="G316" s="343" t="s">
        <v>539</v>
      </c>
      <c r="H316" s="344"/>
      <c r="I316" s="344"/>
      <c r="J316" s="344"/>
      <c r="K316" s="345"/>
    </row>
    <row r="317" spans="1:11" ht="78.599999999999994" customHeight="1">
      <c r="A317" s="339"/>
      <c r="B317" s="310"/>
      <c r="C317" s="325"/>
      <c r="D317" s="305"/>
      <c r="E317" s="305"/>
      <c r="F317" s="322"/>
      <c r="G317" s="173" t="s">
        <v>304</v>
      </c>
      <c r="H317" s="27" t="s">
        <v>543</v>
      </c>
      <c r="I317" s="27">
        <v>18</v>
      </c>
      <c r="J317" s="68">
        <v>1.8</v>
      </c>
      <c r="K317" s="27"/>
    </row>
    <row r="318" spans="1:11" ht="34.799999999999997" customHeight="1">
      <c r="A318" s="339"/>
      <c r="B318" s="110"/>
      <c r="C318" s="325"/>
      <c r="D318" s="305"/>
      <c r="E318" s="305"/>
      <c r="F318" s="322"/>
      <c r="G318" s="173" t="s">
        <v>305</v>
      </c>
      <c r="H318" s="27">
        <v>100</v>
      </c>
      <c r="I318" s="27">
        <v>100</v>
      </c>
      <c r="J318" s="68">
        <v>1</v>
      </c>
      <c r="K318" s="27"/>
    </row>
    <row r="319" spans="1:11" s="28" customFormat="1" ht="147" customHeight="1">
      <c r="A319" s="339"/>
      <c r="B319" s="113"/>
      <c r="C319" s="326"/>
      <c r="D319" s="304"/>
      <c r="E319" s="304"/>
      <c r="F319" s="323"/>
      <c r="G319" s="174" t="s">
        <v>306</v>
      </c>
      <c r="H319" s="286">
        <v>100</v>
      </c>
      <c r="I319" s="286">
        <v>100</v>
      </c>
      <c r="J319" s="68">
        <v>1</v>
      </c>
      <c r="K319" s="275"/>
    </row>
    <row r="320" spans="1:11" s="224" customFormat="1" ht="15.6" customHeight="1">
      <c r="A320" s="339"/>
      <c r="B320" s="337" t="s">
        <v>208</v>
      </c>
      <c r="C320" s="338"/>
      <c r="D320" s="288">
        <v>0</v>
      </c>
      <c r="E320" s="288">
        <v>0</v>
      </c>
      <c r="F320" s="41">
        <v>0</v>
      </c>
      <c r="G320" s="283"/>
      <c r="H320" s="73"/>
      <c r="I320" s="73"/>
      <c r="J320" s="73"/>
      <c r="K320" s="73"/>
    </row>
    <row r="321" spans="1:19" s="28" customFormat="1" ht="37.200000000000003" customHeight="1">
      <c r="A321" s="339"/>
      <c r="B321" s="340" t="s">
        <v>307</v>
      </c>
      <c r="C321" s="116"/>
      <c r="D321" s="152"/>
      <c r="E321" s="152"/>
      <c r="F321" s="133"/>
      <c r="G321" s="376" t="s">
        <v>540</v>
      </c>
      <c r="H321" s="377"/>
      <c r="I321" s="377"/>
      <c r="J321" s="377"/>
      <c r="K321" s="378"/>
    </row>
    <row r="322" spans="1:19" s="28" customFormat="1" ht="148.80000000000001" customHeight="1">
      <c r="A322" s="339"/>
      <c r="B322" s="307"/>
      <c r="C322" s="280" t="s">
        <v>19</v>
      </c>
      <c r="D322" s="279">
        <v>23115.58</v>
      </c>
      <c r="E322" s="279">
        <v>15480.82</v>
      </c>
      <c r="F322" s="278">
        <v>0.66969999999999996</v>
      </c>
      <c r="G322" s="285" t="s">
        <v>308</v>
      </c>
      <c r="H322" s="88">
        <v>100</v>
      </c>
      <c r="I322" s="88">
        <v>100</v>
      </c>
      <c r="J322" s="41">
        <f>I322/H322</f>
        <v>1</v>
      </c>
      <c r="K322" s="286"/>
      <c r="N322" s="279"/>
    </row>
    <row r="323" spans="1:19" s="28" customFormat="1" ht="53.4" customHeight="1">
      <c r="A323" s="339"/>
      <c r="B323" s="307"/>
      <c r="C323" s="324" t="s">
        <v>22</v>
      </c>
      <c r="D323" s="303">
        <v>0</v>
      </c>
      <c r="E323" s="303">
        <v>0</v>
      </c>
      <c r="F323" s="321">
        <v>0</v>
      </c>
      <c r="G323" s="285" t="s">
        <v>309</v>
      </c>
      <c r="H323" s="88" t="s">
        <v>310</v>
      </c>
      <c r="I323" s="81">
        <v>0</v>
      </c>
      <c r="J323" s="41">
        <v>1</v>
      </c>
      <c r="K323" s="286"/>
    </row>
    <row r="324" spans="1:19" s="28" customFormat="1" ht="48.6" customHeight="1">
      <c r="A324" s="339"/>
      <c r="B324" s="308"/>
      <c r="C324" s="326"/>
      <c r="D324" s="304"/>
      <c r="E324" s="304"/>
      <c r="F324" s="323"/>
      <c r="G324" s="285" t="s">
        <v>311</v>
      </c>
      <c r="H324" s="88">
        <v>99</v>
      </c>
      <c r="I324" s="81">
        <v>99</v>
      </c>
      <c r="J324" s="41">
        <f>I324/H324</f>
        <v>1</v>
      </c>
      <c r="K324" s="286"/>
    </row>
    <row r="325" spans="1:19" ht="15.6" hidden="1" customHeight="1">
      <c r="A325" s="339"/>
      <c r="B325" s="175" t="s">
        <v>295</v>
      </c>
      <c r="C325" s="176"/>
      <c r="D325" s="177"/>
      <c r="E325" s="177"/>
      <c r="F325" s="178"/>
      <c r="G325" s="91"/>
      <c r="H325" s="73"/>
      <c r="I325" s="73"/>
      <c r="J325" s="73"/>
      <c r="K325" s="73"/>
      <c r="L325" s="28"/>
      <c r="M325" s="28"/>
      <c r="N325" s="28"/>
      <c r="O325" s="28"/>
      <c r="P325" s="28"/>
      <c r="Q325" s="28"/>
      <c r="R325" s="28"/>
      <c r="S325" s="28"/>
    </row>
    <row r="326" spans="1:19" ht="15.6" hidden="1" customHeight="1">
      <c r="A326" s="339"/>
      <c r="B326" s="340" t="s">
        <v>312</v>
      </c>
      <c r="C326" s="175"/>
      <c r="D326" s="144">
        <f>SUM(D303)</f>
        <v>0</v>
      </c>
      <c r="E326" s="169">
        <f>E303</f>
        <v>0</v>
      </c>
      <c r="F326" s="145">
        <v>0</v>
      </c>
      <c r="G326" s="91" t="s">
        <v>20</v>
      </c>
      <c r="H326" s="73"/>
      <c r="I326" s="73"/>
      <c r="J326" s="73"/>
      <c r="K326" s="73"/>
      <c r="L326" s="28"/>
      <c r="M326" s="28"/>
      <c r="N326" s="28"/>
      <c r="O326" s="28"/>
      <c r="P326" s="28"/>
      <c r="Q326" s="28"/>
      <c r="R326" s="28"/>
      <c r="S326" s="28"/>
    </row>
    <row r="327" spans="1:19" ht="46.8" hidden="1" customHeight="1">
      <c r="A327" s="339"/>
      <c r="B327" s="307"/>
      <c r="C327" s="413" t="s">
        <v>19</v>
      </c>
      <c r="D327" s="419">
        <v>23115.58</v>
      </c>
      <c r="E327" s="420">
        <v>15480.82</v>
      </c>
      <c r="F327" s="318">
        <f>E327/D327</f>
        <v>0.66971367363483847</v>
      </c>
      <c r="G327" s="67" t="s">
        <v>313</v>
      </c>
      <c r="H327" s="179">
        <v>100</v>
      </c>
      <c r="I327" s="88">
        <v>100</v>
      </c>
      <c r="J327" s="41">
        <f>I327/H327</f>
        <v>1</v>
      </c>
      <c r="K327" s="27"/>
      <c r="L327" s="28"/>
      <c r="M327" s="28"/>
      <c r="N327" s="28"/>
      <c r="O327" s="28"/>
      <c r="P327" s="28"/>
      <c r="Q327" s="28"/>
      <c r="R327" s="28"/>
      <c r="S327" s="28"/>
    </row>
    <row r="328" spans="1:19" ht="15.6" hidden="1" customHeight="1">
      <c r="A328" s="339"/>
      <c r="B328" s="308"/>
      <c r="C328" s="415"/>
      <c r="D328" s="419"/>
      <c r="E328" s="422"/>
      <c r="F328" s="320"/>
      <c r="G328" s="101"/>
      <c r="H328" s="135"/>
      <c r="I328" s="120"/>
      <c r="J328" s="120"/>
      <c r="K328" s="120"/>
      <c r="L328" s="28"/>
      <c r="M328" s="28"/>
      <c r="N328" s="28"/>
      <c r="O328" s="28"/>
      <c r="P328" s="28"/>
      <c r="Q328" s="28"/>
      <c r="R328" s="28"/>
      <c r="S328" s="28"/>
    </row>
    <row r="329" spans="1:19" s="7" customFormat="1" ht="15.6" customHeight="1">
      <c r="A329" s="339"/>
      <c r="B329" s="337" t="s">
        <v>314</v>
      </c>
      <c r="C329" s="338"/>
      <c r="D329" s="144">
        <v>23115.58</v>
      </c>
      <c r="E329" s="144">
        <v>15480.82</v>
      </c>
      <c r="F329" s="145">
        <v>0.66969999999999996</v>
      </c>
      <c r="G329" s="67"/>
      <c r="H329" s="26"/>
      <c r="I329" s="27"/>
      <c r="J329" s="27"/>
      <c r="K329" s="27"/>
      <c r="L329" s="224"/>
      <c r="M329" s="224"/>
      <c r="N329" s="224"/>
      <c r="O329" s="224"/>
      <c r="P329" s="224"/>
      <c r="Q329" s="224"/>
      <c r="R329" s="224"/>
      <c r="S329" s="224"/>
    </row>
    <row r="330" spans="1:19" ht="109.2">
      <c r="A330" s="336"/>
      <c r="B330" s="138" t="s">
        <v>315</v>
      </c>
      <c r="C330" s="180" t="s">
        <v>19</v>
      </c>
      <c r="D330" s="281" t="s">
        <v>547</v>
      </c>
      <c r="E330" s="47">
        <v>2606.1579999999999</v>
      </c>
      <c r="F330" s="45">
        <f>E330/D330</f>
        <v>0.68583105263157895</v>
      </c>
      <c r="G330" s="138" t="s">
        <v>313</v>
      </c>
      <c r="H330" s="181">
        <v>100</v>
      </c>
      <c r="I330" s="70">
        <v>100</v>
      </c>
      <c r="J330" s="94">
        <f>I330/H330</f>
        <v>1</v>
      </c>
      <c r="K330" s="70"/>
      <c r="L330" s="28"/>
      <c r="M330" s="28"/>
      <c r="N330" s="28"/>
      <c r="O330" s="28"/>
      <c r="P330" s="28"/>
      <c r="Q330" s="28"/>
      <c r="R330" s="28"/>
      <c r="S330" s="28"/>
    </row>
    <row r="331" spans="1:19" s="9" customFormat="1" ht="15.6" customHeight="1">
      <c r="A331" s="182"/>
      <c r="B331" s="337" t="s">
        <v>316</v>
      </c>
      <c r="C331" s="338"/>
      <c r="D331" s="183">
        <v>3800</v>
      </c>
      <c r="E331" s="184">
        <v>2606.16</v>
      </c>
      <c r="F331" s="301">
        <f>E331/D331</f>
        <v>0.68583157894736835</v>
      </c>
      <c r="G331" s="52"/>
      <c r="H331" s="182"/>
      <c r="I331" s="182"/>
      <c r="J331" s="182"/>
      <c r="K331" s="182"/>
      <c r="L331" s="28"/>
      <c r="M331" s="28"/>
      <c r="N331" s="28"/>
      <c r="O331" s="28"/>
      <c r="P331" s="28"/>
      <c r="Q331" s="28"/>
      <c r="R331" s="28"/>
      <c r="S331" s="28"/>
    </row>
    <row r="332" spans="1:19" s="7" customFormat="1" ht="15.6">
      <c r="A332" s="71"/>
      <c r="B332" s="333" t="s">
        <v>30</v>
      </c>
      <c r="C332" s="334"/>
      <c r="D332" s="136">
        <f>D329+D331</f>
        <v>26915.58</v>
      </c>
      <c r="E332" s="136">
        <f>E329+E331</f>
        <v>18086.98</v>
      </c>
      <c r="F332" s="130">
        <f>E332/D332*100%</f>
        <v>0.67198923448798054</v>
      </c>
      <c r="G332" s="72"/>
      <c r="H332" s="71"/>
      <c r="I332" s="71"/>
      <c r="J332" s="71"/>
      <c r="K332" s="73"/>
      <c r="L332" s="224"/>
      <c r="M332" s="224"/>
      <c r="N332" s="136"/>
      <c r="O332" s="224"/>
      <c r="P332" s="224"/>
      <c r="Q332" s="224"/>
      <c r="R332" s="224"/>
      <c r="S332" s="224"/>
    </row>
    <row r="333" spans="1:19" ht="39" customHeight="1">
      <c r="A333" s="335">
        <v>16</v>
      </c>
      <c r="B333" s="309" t="s">
        <v>317</v>
      </c>
      <c r="C333" s="324" t="s">
        <v>19</v>
      </c>
      <c r="D333" s="362">
        <v>122.81</v>
      </c>
      <c r="E333" s="349">
        <v>18.100000000000001</v>
      </c>
      <c r="F333" s="363">
        <v>0.1474</v>
      </c>
      <c r="G333" s="440" t="s">
        <v>318</v>
      </c>
      <c r="H333" s="440"/>
      <c r="I333" s="440"/>
      <c r="J333" s="440"/>
      <c r="K333" s="441"/>
      <c r="L333" s="28"/>
      <c r="M333" s="28"/>
      <c r="N333" s="28"/>
      <c r="O333" s="28"/>
      <c r="P333" s="28"/>
      <c r="Q333" s="28"/>
      <c r="R333" s="28"/>
      <c r="S333" s="28"/>
    </row>
    <row r="334" spans="1:19" s="8" customFormat="1" ht="93.6">
      <c r="A334" s="339"/>
      <c r="B334" s="310"/>
      <c r="C334" s="326"/>
      <c r="D334" s="362"/>
      <c r="E334" s="349"/>
      <c r="F334" s="363"/>
      <c r="G334" s="20" t="s">
        <v>319</v>
      </c>
      <c r="H334" s="42">
        <v>98</v>
      </c>
      <c r="I334" s="40">
        <v>0.99099999999999999</v>
      </c>
      <c r="J334" s="40">
        <f>I334/H334*100</f>
        <v>1.0112244897959184</v>
      </c>
      <c r="K334" s="17"/>
    </row>
    <row r="335" spans="1:19" ht="15.6">
      <c r="A335" s="339"/>
      <c r="B335" s="310"/>
      <c r="C335" s="185"/>
      <c r="D335" s="136"/>
      <c r="E335" s="186"/>
      <c r="F335" s="187"/>
      <c r="G335" s="442" t="s">
        <v>320</v>
      </c>
      <c r="H335" s="443"/>
      <c r="I335" s="443"/>
      <c r="J335" s="443"/>
      <c r="K335" s="444"/>
    </row>
    <row r="336" spans="1:19" s="8" customFormat="1" ht="102" customHeight="1">
      <c r="A336" s="339"/>
      <c r="B336" s="310"/>
      <c r="C336" s="188" t="s">
        <v>19</v>
      </c>
      <c r="D336" s="21">
        <v>15</v>
      </c>
      <c r="E336" s="48">
        <v>0</v>
      </c>
      <c r="F336" s="189" t="s">
        <v>189</v>
      </c>
      <c r="G336" s="17" t="s">
        <v>321</v>
      </c>
      <c r="H336" s="27">
        <v>100</v>
      </c>
      <c r="I336" s="41">
        <v>1</v>
      </c>
      <c r="J336" s="41">
        <v>1</v>
      </c>
      <c r="K336" s="17"/>
    </row>
    <row r="337" spans="1:11" ht="19.2" customHeight="1">
      <c r="A337" s="339"/>
      <c r="B337" s="310"/>
      <c r="C337" s="175"/>
      <c r="D337" s="144"/>
      <c r="E337" s="169"/>
      <c r="F337" s="145"/>
      <c r="G337" s="432" t="s">
        <v>322</v>
      </c>
      <c r="H337" s="445"/>
      <c r="I337" s="445"/>
      <c r="J337" s="445"/>
      <c r="K337" s="446"/>
    </row>
    <row r="338" spans="1:11" s="8" customFormat="1" ht="66.599999999999994" customHeight="1">
      <c r="A338" s="339"/>
      <c r="B338" s="310"/>
      <c r="C338" s="18" t="s">
        <v>19</v>
      </c>
      <c r="D338" s="21">
        <v>38.75</v>
      </c>
      <c r="E338" s="48">
        <v>18.75</v>
      </c>
      <c r="F338" s="190">
        <v>0.4839</v>
      </c>
      <c r="G338" s="20" t="s">
        <v>323</v>
      </c>
      <c r="H338" s="42">
        <v>100</v>
      </c>
      <c r="I338" s="40">
        <v>1</v>
      </c>
      <c r="J338" s="40">
        <v>1</v>
      </c>
      <c r="K338" s="20"/>
    </row>
    <row r="339" spans="1:11" ht="34.200000000000003" customHeight="1">
      <c r="A339" s="339"/>
      <c r="B339" s="310"/>
      <c r="C339" s="191"/>
      <c r="D339" s="21"/>
      <c r="E339" s="48"/>
      <c r="F339" s="192"/>
      <c r="G339" s="432" t="s">
        <v>324</v>
      </c>
      <c r="H339" s="445"/>
      <c r="I339" s="445"/>
      <c r="J339" s="445"/>
      <c r="K339" s="446"/>
    </row>
    <row r="340" spans="1:11" s="8" customFormat="1" ht="78" customHeight="1">
      <c r="A340" s="339"/>
      <c r="B340" s="310"/>
      <c r="C340" s="191" t="s">
        <v>19</v>
      </c>
      <c r="D340" s="21">
        <v>215.54</v>
      </c>
      <c r="E340" s="48">
        <v>85.66</v>
      </c>
      <c r="F340" s="192">
        <v>39.74</v>
      </c>
      <c r="G340" s="20" t="s">
        <v>325</v>
      </c>
      <c r="H340" s="42">
        <v>100</v>
      </c>
      <c r="I340" s="40">
        <v>1.3991</v>
      </c>
      <c r="J340" s="40">
        <f>I340/H340*100</f>
        <v>1.3991</v>
      </c>
      <c r="K340" s="17"/>
    </row>
    <row r="341" spans="1:11" ht="17.399999999999999" customHeight="1">
      <c r="A341" s="339"/>
      <c r="B341" s="310"/>
      <c r="C341" s="193"/>
      <c r="D341" s="21"/>
      <c r="E341" s="194"/>
      <c r="F341" s="195"/>
      <c r="G341" s="432" t="s">
        <v>326</v>
      </c>
      <c r="H341" s="433"/>
      <c r="I341" s="433"/>
      <c r="J341" s="433"/>
      <c r="K341" s="434"/>
    </row>
    <row r="342" spans="1:11" ht="94.2" customHeight="1">
      <c r="A342" s="339"/>
      <c r="B342" s="310"/>
      <c r="C342" s="191"/>
      <c r="D342" s="21"/>
      <c r="E342" s="48"/>
      <c r="F342" s="189"/>
      <c r="G342" s="196" t="s">
        <v>327</v>
      </c>
      <c r="H342" s="197">
        <v>160</v>
      </c>
      <c r="I342" s="198">
        <v>151</v>
      </c>
      <c r="J342" s="40">
        <f>I342/H342</f>
        <v>0.94374999999999998</v>
      </c>
      <c r="K342" s="199"/>
    </row>
    <row r="343" spans="1:11" ht="72.599999999999994" customHeight="1">
      <c r="A343" s="339"/>
      <c r="B343" s="310"/>
      <c r="C343" s="200"/>
      <c r="D343" s="21"/>
      <c r="E343" s="48"/>
      <c r="F343" s="192"/>
      <c r="G343" s="196" t="s">
        <v>328</v>
      </c>
      <c r="H343" s="197">
        <v>100</v>
      </c>
      <c r="I343" s="41">
        <v>1</v>
      </c>
      <c r="J343" s="41">
        <v>1</v>
      </c>
      <c r="K343" s="199"/>
    </row>
    <row r="344" spans="1:11" ht="55.8" customHeight="1">
      <c r="A344" s="339"/>
      <c r="B344" s="310"/>
      <c r="C344" s="191" t="s">
        <v>19</v>
      </c>
      <c r="D344" s="21">
        <v>3</v>
      </c>
      <c r="E344" s="48">
        <v>0</v>
      </c>
      <c r="F344" s="201">
        <f>E344/D344*100</f>
        <v>0</v>
      </c>
      <c r="G344" s="196" t="s">
        <v>329</v>
      </c>
      <c r="H344" s="197">
        <v>8</v>
      </c>
      <c r="I344" s="42">
        <v>8</v>
      </c>
      <c r="J344" s="40">
        <f>I344/H344</f>
        <v>1</v>
      </c>
      <c r="K344" s="199"/>
    </row>
    <row r="345" spans="1:11" ht="37.799999999999997" customHeight="1">
      <c r="A345" s="339"/>
      <c r="B345" s="310"/>
      <c r="C345" s="200"/>
      <c r="D345" s="202"/>
      <c r="E345" s="203"/>
      <c r="F345" s="204"/>
      <c r="G345" s="205" t="s">
        <v>330</v>
      </c>
      <c r="H345" s="197">
        <v>0</v>
      </c>
      <c r="I345" s="42">
        <v>0</v>
      </c>
      <c r="J345" s="40">
        <v>1</v>
      </c>
      <c r="K345" s="199"/>
    </row>
    <row r="346" spans="1:11" ht="39" customHeight="1">
      <c r="A346" s="339"/>
      <c r="B346" s="310"/>
      <c r="C346" s="191" t="s">
        <v>19</v>
      </c>
      <c r="D346" s="21">
        <v>35</v>
      </c>
      <c r="E346" s="48">
        <v>0</v>
      </c>
      <c r="F346" s="192">
        <f>E346/D346*100</f>
        <v>0</v>
      </c>
      <c r="G346" s="206" t="s">
        <v>331</v>
      </c>
      <c r="H346" s="42">
        <v>2</v>
      </c>
      <c r="I346" s="42">
        <v>0</v>
      </c>
      <c r="J346" s="40">
        <v>0</v>
      </c>
      <c r="K346" s="199" t="s">
        <v>332</v>
      </c>
    </row>
    <row r="347" spans="1:11" ht="15.6">
      <c r="A347" s="339"/>
      <c r="B347" s="310"/>
      <c r="C347" s="207"/>
      <c r="D347" s="202"/>
      <c r="E347" s="203"/>
      <c r="F347" s="204"/>
      <c r="G347" s="435" t="s">
        <v>333</v>
      </c>
      <c r="H347" s="436"/>
      <c r="I347" s="436"/>
      <c r="J347" s="436"/>
      <c r="K347" s="437"/>
    </row>
    <row r="348" spans="1:11" ht="82.2" customHeight="1">
      <c r="A348" s="339"/>
      <c r="B348" s="310"/>
      <c r="C348" s="207"/>
      <c r="D348" s="202"/>
      <c r="E348" s="203"/>
      <c r="F348" s="208"/>
      <c r="G348" s="20" t="s">
        <v>334</v>
      </c>
      <c r="H348" s="42">
        <v>100</v>
      </c>
      <c r="I348" s="43">
        <v>100</v>
      </c>
      <c r="J348" s="41">
        <v>1</v>
      </c>
      <c r="K348" s="20"/>
    </row>
    <row r="349" spans="1:11" ht="15.6">
      <c r="A349" s="339"/>
      <c r="B349" s="310"/>
      <c r="C349" s="207"/>
      <c r="D349" s="202"/>
      <c r="E349" s="203"/>
      <c r="F349" s="208"/>
      <c r="G349" s="438" t="s">
        <v>335</v>
      </c>
      <c r="H349" s="439"/>
      <c r="I349" s="439"/>
      <c r="J349" s="439"/>
      <c r="K349" s="437"/>
    </row>
    <row r="350" spans="1:11" ht="51" customHeight="1">
      <c r="A350" s="339"/>
      <c r="B350" s="310"/>
      <c r="C350" s="191"/>
      <c r="D350" s="21"/>
      <c r="E350" s="48"/>
      <c r="F350" s="201"/>
      <c r="G350" s="196" t="s">
        <v>336</v>
      </c>
      <c r="H350" s="42">
        <v>4</v>
      </c>
      <c r="I350" s="42">
        <v>0</v>
      </c>
      <c r="J350" s="40">
        <v>0</v>
      </c>
      <c r="K350" s="22"/>
    </row>
    <row r="351" spans="1:11" ht="96.6" customHeight="1">
      <c r="A351" s="339"/>
      <c r="B351" s="310"/>
      <c r="C351" s="200"/>
      <c r="D351" s="21"/>
      <c r="E351" s="48"/>
      <c r="F351" s="201"/>
      <c r="G351" s="196" t="s">
        <v>337</v>
      </c>
      <c r="H351" s="42">
        <v>13</v>
      </c>
      <c r="I351" s="42">
        <v>4</v>
      </c>
      <c r="J351" s="40">
        <f>I351/H351</f>
        <v>0.30769230769230771</v>
      </c>
      <c r="K351" s="23" t="s">
        <v>338</v>
      </c>
    </row>
    <row r="352" spans="1:11" ht="78.599999999999994" customHeight="1">
      <c r="A352" s="339"/>
      <c r="B352" s="310"/>
      <c r="C352" s="191"/>
      <c r="D352" s="21"/>
      <c r="E352" s="48"/>
      <c r="F352" s="192"/>
      <c r="G352" s="196" t="s">
        <v>339</v>
      </c>
      <c r="H352" s="42">
        <v>34</v>
      </c>
      <c r="I352" s="42">
        <v>25</v>
      </c>
      <c r="J352" s="40">
        <f>I352/H352</f>
        <v>0.73529411764705888</v>
      </c>
      <c r="K352" s="17" t="s">
        <v>340</v>
      </c>
    </row>
    <row r="353" spans="1:14" ht="55.2" customHeight="1">
      <c r="A353" s="339"/>
      <c r="B353" s="310"/>
      <c r="C353" s="207"/>
      <c r="D353" s="202"/>
      <c r="E353" s="203"/>
      <c r="F353" s="204"/>
      <c r="G353" s="196" t="s">
        <v>341</v>
      </c>
      <c r="H353" s="42">
        <v>4</v>
      </c>
      <c r="I353" s="42">
        <v>0</v>
      </c>
      <c r="J353" s="40">
        <v>0</v>
      </c>
      <c r="K353" s="22"/>
    </row>
    <row r="354" spans="1:14" ht="84" customHeight="1">
      <c r="A354" s="339"/>
      <c r="B354" s="310"/>
      <c r="C354" s="191" t="s">
        <v>19</v>
      </c>
      <c r="D354" s="21">
        <v>1507.7342599999999</v>
      </c>
      <c r="E354" s="48">
        <v>570.85639000000003</v>
      </c>
      <c r="F354" s="190">
        <f>E354/D354*100%</f>
        <v>0.37861870300672218</v>
      </c>
      <c r="G354" s="196" t="s">
        <v>342</v>
      </c>
      <c r="H354" s="42">
        <v>100</v>
      </c>
      <c r="I354" s="40" t="s">
        <v>343</v>
      </c>
      <c r="J354" s="40" t="str">
        <f>I354</f>
        <v>66.39%</v>
      </c>
      <c r="K354" s="22" t="s">
        <v>549</v>
      </c>
    </row>
    <row r="355" spans="1:14" ht="115.2" customHeight="1">
      <c r="A355" s="336"/>
      <c r="B355" s="311"/>
      <c r="C355" s="191" t="s">
        <v>19</v>
      </c>
      <c r="D355" s="21">
        <v>1019.76474</v>
      </c>
      <c r="E355" s="48">
        <v>363.9717</v>
      </c>
      <c r="F355" s="190">
        <f>E355/D355*100%</f>
        <v>0.35691732193054648</v>
      </c>
      <c r="G355" s="205" t="s">
        <v>344</v>
      </c>
      <c r="H355" s="42">
        <v>100</v>
      </c>
      <c r="I355" s="209">
        <v>100</v>
      </c>
      <c r="J355" s="40">
        <v>1</v>
      </c>
      <c r="K355" s="20"/>
    </row>
    <row r="356" spans="1:14" s="28" customFormat="1" ht="15.6">
      <c r="A356" s="69"/>
      <c r="B356" s="333" t="s">
        <v>30</v>
      </c>
      <c r="C356" s="334"/>
      <c r="D356" s="210">
        <v>2957.5990000000002</v>
      </c>
      <c r="E356" s="211">
        <v>1057.338</v>
      </c>
      <c r="F356" s="212">
        <f>E356/D356*100%</f>
        <v>0.3574987684266866</v>
      </c>
      <c r="G356" s="72"/>
      <c r="H356" s="71"/>
      <c r="I356" s="71"/>
      <c r="J356" s="71"/>
      <c r="K356" s="73"/>
    </row>
    <row r="357" spans="1:14" ht="15.6" customHeight="1">
      <c r="A357" s="335">
        <v>17</v>
      </c>
      <c r="B357" s="309" t="s">
        <v>345</v>
      </c>
      <c r="C357" s="350" t="s">
        <v>19</v>
      </c>
      <c r="D357" s="303">
        <v>586.47</v>
      </c>
      <c r="E357" s="303">
        <v>586.47</v>
      </c>
      <c r="F357" s="321">
        <f>E357/D357</f>
        <v>1</v>
      </c>
      <c r="G357" s="386" t="s">
        <v>391</v>
      </c>
      <c r="H357" s="387"/>
      <c r="I357" s="387"/>
      <c r="J357" s="387"/>
      <c r="K357" s="388"/>
      <c r="N357" s="293"/>
    </row>
    <row r="358" spans="1:14" ht="33.6" customHeight="1">
      <c r="A358" s="339"/>
      <c r="B358" s="310"/>
      <c r="C358" s="351"/>
      <c r="D358" s="305"/>
      <c r="E358" s="305"/>
      <c r="F358" s="322"/>
      <c r="G358" s="67" t="s">
        <v>346</v>
      </c>
      <c r="H358" s="27">
        <v>2</v>
      </c>
      <c r="I358" s="27">
        <v>8</v>
      </c>
      <c r="J358" s="41">
        <f t="shared" ref="J358:J365" si="7">I358/H358</f>
        <v>4</v>
      </c>
      <c r="K358" s="27"/>
    </row>
    <row r="359" spans="1:14" ht="33.6" customHeight="1">
      <c r="A359" s="339"/>
      <c r="B359" s="310"/>
      <c r="C359" s="351"/>
      <c r="D359" s="305"/>
      <c r="E359" s="305"/>
      <c r="F359" s="322"/>
      <c r="G359" s="343" t="s">
        <v>392</v>
      </c>
      <c r="H359" s="344"/>
      <c r="I359" s="344"/>
      <c r="J359" s="344"/>
      <c r="K359" s="345"/>
    </row>
    <row r="360" spans="1:14" ht="52.8" customHeight="1">
      <c r="A360" s="339"/>
      <c r="B360" s="310"/>
      <c r="C360" s="351"/>
      <c r="D360" s="305"/>
      <c r="E360" s="305"/>
      <c r="F360" s="322"/>
      <c r="G360" s="67" t="s">
        <v>347</v>
      </c>
      <c r="H360" s="27">
        <v>37</v>
      </c>
      <c r="I360" s="27">
        <v>37</v>
      </c>
      <c r="J360" s="41">
        <f t="shared" si="7"/>
        <v>1</v>
      </c>
      <c r="K360" s="27"/>
    </row>
    <row r="361" spans="1:14" ht="111.6" customHeight="1">
      <c r="A361" s="339"/>
      <c r="B361" s="310"/>
      <c r="C361" s="351"/>
      <c r="D361" s="305"/>
      <c r="E361" s="305"/>
      <c r="F361" s="322"/>
      <c r="G361" s="67" t="s">
        <v>348</v>
      </c>
      <c r="H361" s="73">
        <v>7</v>
      </c>
      <c r="I361" s="27">
        <v>10</v>
      </c>
      <c r="J361" s="41">
        <f t="shared" si="7"/>
        <v>1.4285714285714286</v>
      </c>
      <c r="K361" s="27"/>
      <c r="N361" s="303"/>
    </row>
    <row r="362" spans="1:14" ht="65.400000000000006" customHeight="1">
      <c r="A362" s="339"/>
      <c r="B362" s="310"/>
      <c r="C362" s="351"/>
      <c r="D362" s="305"/>
      <c r="E362" s="305"/>
      <c r="F362" s="322"/>
      <c r="G362" s="67" t="s">
        <v>349</v>
      </c>
      <c r="H362" s="27">
        <v>23</v>
      </c>
      <c r="I362" s="27">
        <v>22</v>
      </c>
      <c r="J362" s="41">
        <f t="shared" si="7"/>
        <v>0.95652173913043481</v>
      </c>
      <c r="K362" s="276" t="s">
        <v>420</v>
      </c>
      <c r="N362" s="305"/>
    </row>
    <row r="363" spans="1:14" ht="33.6" customHeight="1">
      <c r="A363" s="339"/>
      <c r="B363" s="310"/>
      <c r="C363" s="351"/>
      <c r="D363" s="305"/>
      <c r="E363" s="305"/>
      <c r="F363" s="322"/>
      <c r="G363" s="67" t="s">
        <v>350</v>
      </c>
      <c r="H363" s="27">
        <v>8</v>
      </c>
      <c r="I363" s="27">
        <v>12</v>
      </c>
      <c r="J363" s="41">
        <f t="shared" si="7"/>
        <v>1.5</v>
      </c>
      <c r="K363" s="27"/>
      <c r="N363" s="305"/>
    </row>
    <row r="364" spans="1:14" ht="15.6" customHeight="1">
      <c r="A364" s="339"/>
      <c r="B364" s="310"/>
      <c r="C364" s="113"/>
      <c r="D364" s="177"/>
      <c r="E364" s="177"/>
      <c r="F364" s="178"/>
      <c r="G364" s="343" t="s">
        <v>393</v>
      </c>
      <c r="H364" s="344"/>
      <c r="I364" s="344"/>
      <c r="J364" s="344"/>
      <c r="K364" s="345"/>
      <c r="N364" s="305"/>
    </row>
    <row r="365" spans="1:14" ht="64.8" customHeight="1">
      <c r="A365" s="336"/>
      <c r="B365" s="311"/>
      <c r="C365" s="213" t="s">
        <v>22</v>
      </c>
      <c r="D365" s="158">
        <v>970.51</v>
      </c>
      <c r="E365" s="158">
        <v>970.51</v>
      </c>
      <c r="F365" s="121">
        <v>1</v>
      </c>
      <c r="G365" s="101" t="s">
        <v>351</v>
      </c>
      <c r="H365" s="120">
        <v>1200</v>
      </c>
      <c r="I365" s="120">
        <v>1233</v>
      </c>
      <c r="J365" s="121">
        <f t="shared" si="7"/>
        <v>1.0275000000000001</v>
      </c>
      <c r="K365" s="120"/>
      <c r="N365" s="305"/>
    </row>
    <row r="366" spans="1:14" s="224" customFormat="1" ht="15.6">
      <c r="A366" s="71"/>
      <c r="B366" s="333" t="s">
        <v>30</v>
      </c>
      <c r="C366" s="334"/>
      <c r="D366" s="136">
        <v>1556.98</v>
      </c>
      <c r="E366" s="136">
        <v>1556.98</v>
      </c>
      <c r="F366" s="130">
        <v>1</v>
      </c>
      <c r="G366" s="72"/>
      <c r="H366" s="73"/>
      <c r="I366" s="73"/>
      <c r="J366" s="73"/>
      <c r="K366" s="73"/>
      <c r="N366" s="305"/>
    </row>
    <row r="367" spans="1:14" ht="121.2" customHeight="1">
      <c r="A367" s="70">
        <v>18</v>
      </c>
      <c r="B367" s="54" t="s">
        <v>352</v>
      </c>
      <c r="C367" s="346" t="s">
        <v>422</v>
      </c>
      <c r="D367" s="347"/>
      <c r="E367" s="347"/>
      <c r="F367" s="348"/>
      <c r="G367" s="138" t="s">
        <v>425</v>
      </c>
      <c r="H367" s="70">
        <v>57</v>
      </c>
      <c r="I367" s="70">
        <v>20</v>
      </c>
      <c r="J367" s="94">
        <f>I367/H367</f>
        <v>0.35087719298245612</v>
      </c>
      <c r="K367" s="70" t="s">
        <v>420</v>
      </c>
      <c r="N367" s="305"/>
    </row>
    <row r="368" spans="1:14" s="28" customFormat="1" ht="15.6">
      <c r="A368" s="95"/>
      <c r="B368" s="333" t="s">
        <v>30</v>
      </c>
      <c r="C368" s="334"/>
      <c r="D368" s="214"/>
      <c r="E368" s="214"/>
      <c r="F368" s="19"/>
      <c r="G368" s="72"/>
      <c r="H368" s="71"/>
      <c r="I368" s="71"/>
      <c r="J368" s="71"/>
      <c r="K368" s="73"/>
    </row>
    <row r="369" spans="1:14" ht="67.2" customHeight="1">
      <c r="A369" s="335">
        <v>19</v>
      </c>
      <c r="B369" s="309" t="s">
        <v>353</v>
      </c>
      <c r="C369" s="324" t="s">
        <v>19</v>
      </c>
      <c r="D369" s="55">
        <v>864</v>
      </c>
      <c r="E369" s="24">
        <v>396.11</v>
      </c>
      <c r="F369" s="19">
        <f>E369/D369</f>
        <v>0.45846064814814819</v>
      </c>
      <c r="G369" s="67" t="s">
        <v>394</v>
      </c>
      <c r="H369" s="27">
        <v>9</v>
      </c>
      <c r="I369" s="27">
        <v>9</v>
      </c>
      <c r="J369" s="41">
        <f>I369/H369</f>
        <v>1</v>
      </c>
      <c r="K369" s="27"/>
    </row>
    <row r="370" spans="1:14" ht="39.6" customHeight="1">
      <c r="A370" s="339"/>
      <c r="B370" s="310"/>
      <c r="C370" s="325"/>
      <c r="D370" s="55">
        <v>0</v>
      </c>
      <c r="E370" s="55">
        <v>0</v>
      </c>
      <c r="F370" s="19">
        <v>0</v>
      </c>
      <c r="G370" s="67" t="s">
        <v>396</v>
      </c>
      <c r="H370" s="27">
        <v>0</v>
      </c>
      <c r="I370" s="27">
        <v>0</v>
      </c>
      <c r="J370" s="41">
        <v>0</v>
      </c>
      <c r="K370" s="27"/>
      <c r="N370" s="284"/>
    </row>
    <row r="371" spans="1:14" ht="67.8" customHeight="1">
      <c r="A371" s="339"/>
      <c r="B371" s="310"/>
      <c r="C371" s="325"/>
      <c r="D371" s="55">
        <v>0</v>
      </c>
      <c r="E371" s="55">
        <v>0</v>
      </c>
      <c r="F371" s="19">
        <v>0</v>
      </c>
      <c r="G371" s="67" t="s">
        <v>395</v>
      </c>
      <c r="H371" s="27">
        <v>0</v>
      </c>
      <c r="I371" s="27">
        <v>0</v>
      </c>
      <c r="J371" s="41">
        <v>0</v>
      </c>
      <c r="K371" s="27"/>
    </row>
    <row r="372" spans="1:14" ht="52.8" customHeight="1">
      <c r="A372" s="336"/>
      <c r="B372" s="311"/>
      <c r="C372" s="326"/>
      <c r="D372" s="55">
        <v>252</v>
      </c>
      <c r="E372" s="24">
        <v>0</v>
      </c>
      <c r="F372" s="19">
        <f>E372/D372</f>
        <v>0</v>
      </c>
      <c r="G372" s="67" t="s">
        <v>397</v>
      </c>
      <c r="H372" s="27">
        <v>21</v>
      </c>
      <c r="I372" s="27">
        <v>0</v>
      </c>
      <c r="J372" s="41">
        <v>0</v>
      </c>
      <c r="K372" s="27" t="s">
        <v>354</v>
      </c>
    </row>
    <row r="373" spans="1:14" ht="15.6">
      <c r="A373" s="71"/>
      <c r="B373" s="333" t="s">
        <v>30</v>
      </c>
      <c r="C373" s="334"/>
      <c r="D373" s="144">
        <f>D372+D369</f>
        <v>1116</v>
      </c>
      <c r="E373" s="104">
        <v>396.11</v>
      </c>
      <c r="F373" s="130">
        <f>E373/D373*100%</f>
        <v>0.3549372759856631</v>
      </c>
      <c r="G373" s="72"/>
      <c r="H373" s="71"/>
      <c r="I373" s="71"/>
      <c r="J373" s="71"/>
      <c r="K373" s="73"/>
    </row>
    <row r="374" spans="1:14" ht="15.6" customHeight="1">
      <c r="A374" s="335">
        <v>20</v>
      </c>
      <c r="B374" s="309" t="s">
        <v>355</v>
      </c>
      <c r="C374" s="350" t="s">
        <v>356</v>
      </c>
      <c r="D374" s="303">
        <v>5076.34</v>
      </c>
      <c r="E374" s="303">
        <v>2811.8220000000001</v>
      </c>
      <c r="F374" s="321">
        <f>E374/D374*100%</f>
        <v>0.55390734269178188</v>
      </c>
      <c r="G374" s="96" t="s">
        <v>20</v>
      </c>
      <c r="H374" s="71"/>
      <c r="I374" s="71"/>
      <c r="J374" s="71"/>
      <c r="K374" s="73"/>
    </row>
    <row r="375" spans="1:14" ht="32.4" customHeight="1">
      <c r="A375" s="339"/>
      <c r="B375" s="310"/>
      <c r="C375" s="351"/>
      <c r="D375" s="305"/>
      <c r="E375" s="305"/>
      <c r="F375" s="322"/>
      <c r="G375" s="67" t="s">
        <v>357</v>
      </c>
      <c r="H375" s="27">
        <v>3</v>
      </c>
      <c r="I375" s="27">
        <v>3</v>
      </c>
      <c r="J375" s="19">
        <f>I375/H375</f>
        <v>1</v>
      </c>
      <c r="K375" s="27" t="s">
        <v>423</v>
      </c>
    </row>
    <row r="376" spans="1:14" ht="51" customHeight="1">
      <c r="A376" s="339"/>
      <c r="B376" s="310"/>
      <c r="C376" s="351"/>
      <c r="D376" s="305"/>
      <c r="E376" s="305"/>
      <c r="F376" s="322"/>
      <c r="G376" s="67" t="s">
        <v>358</v>
      </c>
      <c r="H376" s="27">
        <v>9</v>
      </c>
      <c r="I376" s="27">
        <v>8</v>
      </c>
      <c r="J376" s="19">
        <f>I376/H376</f>
        <v>0.88888888888888884</v>
      </c>
      <c r="K376" s="27" t="s">
        <v>424</v>
      </c>
    </row>
    <row r="377" spans="1:14" ht="36.6" customHeight="1">
      <c r="A377" s="339"/>
      <c r="B377" s="310"/>
      <c r="C377" s="351"/>
      <c r="D377" s="305"/>
      <c r="E377" s="305"/>
      <c r="F377" s="322"/>
      <c r="G377" s="67" t="s">
        <v>359</v>
      </c>
      <c r="H377" s="27">
        <v>1.74</v>
      </c>
      <c r="I377" s="27">
        <v>1.74</v>
      </c>
      <c r="J377" s="19">
        <f>I377/H377</f>
        <v>1</v>
      </c>
      <c r="K377" s="27" t="s">
        <v>421</v>
      </c>
      <c r="N377" s="303"/>
    </row>
    <row r="378" spans="1:14" ht="40.799999999999997" customHeight="1">
      <c r="A378" s="339"/>
      <c r="B378" s="310"/>
      <c r="C378" s="352"/>
      <c r="D378" s="304"/>
      <c r="E378" s="304"/>
      <c r="F378" s="323"/>
      <c r="G378" s="67" t="s">
        <v>360</v>
      </c>
      <c r="H378" s="27">
        <v>28.12</v>
      </c>
      <c r="I378" s="27">
        <v>24.99</v>
      </c>
      <c r="J378" s="41">
        <f>I378/H378</f>
        <v>0.88869132290184916</v>
      </c>
      <c r="K378" s="27" t="s">
        <v>424</v>
      </c>
      <c r="N378" s="305"/>
    </row>
    <row r="379" spans="1:14" ht="69" customHeight="1">
      <c r="A379" s="339"/>
      <c r="B379" s="310"/>
      <c r="C379" s="18" t="s">
        <v>22</v>
      </c>
      <c r="D379" s="55">
        <v>36151.85</v>
      </c>
      <c r="E379" s="24">
        <v>14174.76</v>
      </c>
      <c r="F379" s="19">
        <f>E379/D379*100%</f>
        <v>0.39208947813182454</v>
      </c>
      <c r="G379" s="285" t="s">
        <v>361</v>
      </c>
      <c r="H379" s="286" t="s">
        <v>362</v>
      </c>
      <c r="I379" s="286" t="s">
        <v>362</v>
      </c>
      <c r="J379" s="41">
        <v>1</v>
      </c>
      <c r="K379" s="286" t="s">
        <v>421</v>
      </c>
      <c r="N379" s="305"/>
    </row>
    <row r="380" spans="1:14" ht="64.2" customHeight="1">
      <c r="A380" s="336"/>
      <c r="B380" s="311"/>
      <c r="C380" s="215" t="s">
        <v>37</v>
      </c>
      <c r="D380" s="46">
        <v>58170.55</v>
      </c>
      <c r="E380" s="46">
        <v>37901.97</v>
      </c>
      <c r="F380" s="44">
        <f>E380/D380</f>
        <v>0.6515662994418997</v>
      </c>
      <c r="G380" s="285" t="s">
        <v>363</v>
      </c>
      <c r="H380" s="286" t="s">
        <v>364</v>
      </c>
      <c r="I380" s="286" t="s">
        <v>364</v>
      </c>
      <c r="J380" s="41">
        <v>1</v>
      </c>
      <c r="K380" s="286" t="s">
        <v>421</v>
      </c>
      <c r="N380" s="305"/>
    </row>
    <row r="381" spans="1:14" ht="15.6">
      <c r="A381" s="95"/>
      <c r="B381" s="333" t="s">
        <v>365</v>
      </c>
      <c r="C381" s="334"/>
      <c r="D381" s="136">
        <v>99398.74</v>
      </c>
      <c r="E381" s="136">
        <v>54888.553999999996</v>
      </c>
      <c r="F381" s="130">
        <f>E381/D381*100%</f>
        <v>0.55220573218533753</v>
      </c>
      <c r="G381" s="216"/>
      <c r="H381" s="95"/>
      <c r="I381" s="27"/>
      <c r="J381" s="27"/>
      <c r="K381" s="27"/>
      <c r="N381" s="304"/>
    </row>
    <row r="382" spans="1:14" ht="15.6" customHeight="1">
      <c r="A382" s="146">
        <v>21</v>
      </c>
      <c r="B382" s="309" t="s">
        <v>366</v>
      </c>
      <c r="C382" s="350" t="s">
        <v>19</v>
      </c>
      <c r="D382" s="303">
        <v>795</v>
      </c>
      <c r="E382" s="303">
        <v>560.97500000000002</v>
      </c>
      <c r="F382" s="321">
        <f>E382/D382*100%</f>
        <v>0.70562893081761013</v>
      </c>
      <c r="G382" s="340" t="s">
        <v>367</v>
      </c>
      <c r="H382" s="335">
        <v>10</v>
      </c>
      <c r="I382" s="335">
        <v>7</v>
      </c>
      <c r="J382" s="318">
        <f>I382/H382</f>
        <v>0.7</v>
      </c>
      <c r="K382" s="335" t="s">
        <v>424</v>
      </c>
    </row>
    <row r="383" spans="1:14" ht="271.2" customHeight="1">
      <c r="A383" s="110"/>
      <c r="B383" s="310"/>
      <c r="C383" s="352"/>
      <c r="D383" s="304"/>
      <c r="E383" s="304"/>
      <c r="F383" s="323"/>
      <c r="G383" s="308"/>
      <c r="H383" s="336"/>
      <c r="I383" s="336"/>
      <c r="J383" s="320"/>
      <c r="K383" s="336"/>
      <c r="N383" s="303"/>
    </row>
    <row r="384" spans="1:14" ht="123.6" customHeight="1">
      <c r="A384" s="90"/>
      <c r="B384" s="310"/>
      <c r="C384" s="217" t="s">
        <v>22</v>
      </c>
      <c r="D384" s="55">
        <v>0</v>
      </c>
      <c r="E384" s="24">
        <f>'[1]Касса на 01.04.'!H27</f>
        <v>0</v>
      </c>
      <c r="F384" s="19">
        <v>0</v>
      </c>
      <c r="G384" s="101" t="s">
        <v>368</v>
      </c>
      <c r="H384" s="120">
        <v>8</v>
      </c>
      <c r="I384" s="120">
        <v>5</v>
      </c>
      <c r="J384" s="121">
        <f>I384/H384</f>
        <v>0.625</v>
      </c>
      <c r="K384" s="286" t="s">
        <v>424</v>
      </c>
      <c r="N384" s="304"/>
    </row>
    <row r="385" spans="1:14" ht="15.6">
      <c r="A385" s="27"/>
      <c r="B385" s="333" t="s">
        <v>365</v>
      </c>
      <c r="C385" s="334"/>
      <c r="D385" s="55">
        <v>795</v>
      </c>
      <c r="E385" s="55">
        <v>560.98</v>
      </c>
      <c r="F385" s="19">
        <v>0.7056</v>
      </c>
      <c r="G385" s="67"/>
      <c r="H385" s="27"/>
      <c r="I385" s="27"/>
      <c r="J385" s="27"/>
      <c r="K385" s="27"/>
    </row>
    <row r="386" spans="1:14" ht="22.2" customHeight="1">
      <c r="A386" s="335">
        <v>22</v>
      </c>
      <c r="B386" s="309" t="s">
        <v>369</v>
      </c>
      <c r="C386" s="350" t="s">
        <v>19</v>
      </c>
      <c r="D386" s="303">
        <v>0</v>
      </c>
      <c r="E386" s="306">
        <v>0</v>
      </c>
      <c r="F386" s="448">
        <v>0</v>
      </c>
      <c r="G386" s="343" t="s">
        <v>398</v>
      </c>
      <c r="H386" s="427"/>
      <c r="I386" s="427"/>
      <c r="J386" s="427"/>
      <c r="K386" s="428"/>
    </row>
    <row r="387" spans="1:14" ht="40.200000000000003" customHeight="1">
      <c r="A387" s="339"/>
      <c r="B387" s="310"/>
      <c r="C387" s="351"/>
      <c r="D387" s="305"/>
      <c r="E387" s="306"/>
      <c r="F387" s="449"/>
      <c r="G387" s="67" t="s">
        <v>370</v>
      </c>
      <c r="H387" s="27">
        <v>39</v>
      </c>
      <c r="I387" s="27">
        <v>22</v>
      </c>
      <c r="J387" s="41">
        <f>I387/H387</f>
        <v>0.5641025641025641</v>
      </c>
      <c r="K387" s="286" t="s">
        <v>424</v>
      </c>
    </row>
    <row r="388" spans="1:14" ht="16.8" customHeight="1">
      <c r="A388" s="90"/>
      <c r="B388" s="310"/>
      <c r="C388" s="351"/>
      <c r="D388" s="305"/>
      <c r="E388" s="306"/>
      <c r="F388" s="449"/>
      <c r="G388" s="337" t="s">
        <v>399</v>
      </c>
      <c r="H388" s="431"/>
      <c r="I388" s="431"/>
      <c r="J388" s="431"/>
      <c r="K388" s="338"/>
    </row>
    <row r="389" spans="1:14" ht="49.2" customHeight="1">
      <c r="A389" s="90"/>
      <c r="B389" s="310"/>
      <c r="C389" s="351"/>
      <c r="D389" s="305"/>
      <c r="E389" s="306"/>
      <c r="F389" s="449"/>
      <c r="G389" s="67" t="s">
        <v>400</v>
      </c>
      <c r="H389" s="27">
        <v>0</v>
      </c>
      <c r="I389" s="27">
        <v>0</v>
      </c>
      <c r="J389" s="68">
        <v>0</v>
      </c>
      <c r="K389" s="73"/>
    </row>
    <row r="390" spans="1:14" ht="33.6" customHeight="1">
      <c r="A390" s="90"/>
      <c r="B390" s="218"/>
      <c r="C390" s="351"/>
      <c r="D390" s="305"/>
      <c r="E390" s="306"/>
      <c r="F390" s="449"/>
      <c r="G390" s="67" t="s">
        <v>401</v>
      </c>
      <c r="H390" s="27">
        <v>0</v>
      </c>
      <c r="I390" s="27">
        <v>0</v>
      </c>
      <c r="J390" s="68">
        <v>0</v>
      </c>
      <c r="K390" s="73"/>
    </row>
    <row r="391" spans="1:14" ht="16.8" customHeight="1">
      <c r="A391" s="90"/>
      <c r="B391" s="218"/>
      <c r="C391" s="351"/>
      <c r="D391" s="305"/>
      <c r="E391" s="306"/>
      <c r="F391" s="449"/>
      <c r="G391" s="343" t="s">
        <v>402</v>
      </c>
      <c r="H391" s="344"/>
      <c r="I391" s="344"/>
      <c r="J391" s="344"/>
      <c r="K391" s="345"/>
    </row>
    <row r="392" spans="1:14" ht="35.4" customHeight="1">
      <c r="A392" s="90"/>
      <c r="B392" s="218"/>
      <c r="C392" s="352"/>
      <c r="D392" s="304"/>
      <c r="E392" s="306"/>
      <c r="F392" s="450"/>
      <c r="G392" s="69" t="s">
        <v>403</v>
      </c>
      <c r="H392" s="27">
        <v>0</v>
      </c>
      <c r="I392" s="27">
        <v>0</v>
      </c>
      <c r="J392" s="68">
        <v>0</v>
      </c>
      <c r="K392" s="219"/>
    </row>
    <row r="393" spans="1:14" ht="52.2" customHeight="1">
      <c r="A393" s="90"/>
      <c r="B393" s="218"/>
      <c r="C393" s="350" t="s">
        <v>22</v>
      </c>
      <c r="D393" s="303">
        <v>0</v>
      </c>
      <c r="E393" s="303">
        <v>0</v>
      </c>
      <c r="F393" s="321">
        <v>0</v>
      </c>
      <c r="G393" s="69" t="s">
        <v>405</v>
      </c>
      <c r="H393" s="27">
        <v>0</v>
      </c>
      <c r="I393" s="27">
        <v>0</v>
      </c>
      <c r="J393" s="68">
        <v>0</v>
      </c>
      <c r="K393" s="219"/>
    </row>
    <row r="394" spans="1:14" ht="63" customHeight="1">
      <c r="A394" s="90"/>
      <c r="B394" s="218"/>
      <c r="C394" s="351"/>
      <c r="D394" s="305"/>
      <c r="E394" s="305"/>
      <c r="F394" s="322"/>
      <c r="G394" s="69" t="s">
        <v>404</v>
      </c>
      <c r="H394" s="27">
        <v>0</v>
      </c>
      <c r="I394" s="27">
        <v>0</v>
      </c>
      <c r="J394" s="68">
        <v>0</v>
      </c>
      <c r="K394" s="219"/>
    </row>
    <row r="395" spans="1:14" ht="34.200000000000003" customHeight="1">
      <c r="A395" s="90"/>
      <c r="B395" s="218"/>
      <c r="C395" s="351"/>
      <c r="D395" s="305"/>
      <c r="E395" s="305"/>
      <c r="F395" s="322"/>
      <c r="G395" s="69" t="s">
        <v>406</v>
      </c>
      <c r="H395" s="27">
        <v>0</v>
      </c>
      <c r="I395" s="27">
        <v>0</v>
      </c>
      <c r="J395" s="68">
        <v>0</v>
      </c>
      <c r="K395" s="219"/>
    </row>
    <row r="396" spans="1:14" ht="116.4" customHeight="1">
      <c r="A396" s="90"/>
      <c r="B396" s="218"/>
      <c r="C396" s="352"/>
      <c r="D396" s="304"/>
      <c r="E396" s="304"/>
      <c r="F396" s="323"/>
      <c r="G396" s="69" t="s">
        <v>407</v>
      </c>
      <c r="H396" s="27">
        <v>0</v>
      </c>
      <c r="I396" s="27">
        <v>0</v>
      </c>
      <c r="J396" s="68">
        <v>0</v>
      </c>
      <c r="K396" s="219"/>
    </row>
    <row r="397" spans="1:14" ht="15.6">
      <c r="A397" s="27"/>
      <c r="B397" s="333" t="s">
        <v>365</v>
      </c>
      <c r="C397" s="334"/>
      <c r="D397" s="136">
        <v>0</v>
      </c>
      <c r="E397" s="136">
        <v>0</v>
      </c>
      <c r="F397" s="130">
        <v>0</v>
      </c>
      <c r="G397" s="67"/>
      <c r="H397" s="27"/>
      <c r="I397" s="27"/>
      <c r="J397" s="27"/>
      <c r="K397" s="27"/>
    </row>
    <row r="398" spans="1:14" ht="15.6">
      <c r="A398" s="335">
        <v>23</v>
      </c>
      <c r="B398" s="309" t="s">
        <v>371</v>
      </c>
      <c r="C398" s="220" t="s">
        <v>19</v>
      </c>
      <c r="D398" s="109">
        <v>545.35900000000004</v>
      </c>
      <c r="E398" s="109">
        <v>432.43</v>
      </c>
      <c r="F398" s="41">
        <v>0.99070000000000003</v>
      </c>
      <c r="G398" s="340" t="s">
        <v>372</v>
      </c>
      <c r="H398" s="315">
        <v>70.790000000000006</v>
      </c>
      <c r="I398" s="315">
        <v>70.790000000000006</v>
      </c>
      <c r="J398" s="318">
        <v>1</v>
      </c>
      <c r="K398" s="350"/>
    </row>
    <row r="399" spans="1:14" ht="15.6">
      <c r="A399" s="339"/>
      <c r="B399" s="447"/>
      <c r="C399" s="27" t="s">
        <v>22</v>
      </c>
      <c r="D399" s="109">
        <v>8291.4</v>
      </c>
      <c r="E399" s="109">
        <v>8213.93</v>
      </c>
      <c r="F399" s="41">
        <f>E399/D399</f>
        <v>0.99065658393033751</v>
      </c>
      <c r="G399" s="307"/>
      <c r="H399" s="316"/>
      <c r="I399" s="316"/>
      <c r="J399" s="319"/>
      <c r="K399" s="351"/>
    </row>
    <row r="400" spans="1:14" ht="68.400000000000006" customHeight="1">
      <c r="A400" s="339"/>
      <c r="B400" s="447"/>
      <c r="C400" s="18" t="s">
        <v>37</v>
      </c>
      <c r="D400" s="55">
        <v>53613.599999999999</v>
      </c>
      <c r="E400" s="18">
        <v>53112.639999999999</v>
      </c>
      <c r="F400" s="19">
        <f>E400/D400</f>
        <v>0.99065610218302824</v>
      </c>
      <c r="G400" s="307"/>
      <c r="H400" s="316"/>
      <c r="I400" s="316"/>
      <c r="J400" s="320"/>
      <c r="K400" s="352"/>
      <c r="N400" s="288"/>
    </row>
    <row r="401" spans="1:14" ht="15.6">
      <c r="A401" s="27"/>
      <c r="B401" s="333" t="s">
        <v>365</v>
      </c>
      <c r="C401" s="334"/>
      <c r="D401" s="55">
        <v>62341.51</v>
      </c>
      <c r="E401" s="55">
        <v>61758.987000000001</v>
      </c>
      <c r="F401" s="19">
        <v>0.99070000000000003</v>
      </c>
      <c r="G401" s="67"/>
      <c r="H401" s="27"/>
      <c r="I401" s="27"/>
      <c r="J401" s="27"/>
      <c r="K401" s="221"/>
    </row>
    <row r="402" spans="1:14" ht="36" customHeight="1">
      <c r="A402" s="335">
        <v>24</v>
      </c>
      <c r="B402" s="309" t="s">
        <v>373</v>
      </c>
      <c r="C402" s="217" t="s">
        <v>551</v>
      </c>
      <c r="D402" s="284" t="s">
        <v>551</v>
      </c>
      <c r="E402" s="282" t="s">
        <v>551</v>
      </c>
      <c r="F402" s="19" t="s">
        <v>551</v>
      </c>
      <c r="G402" s="222" t="s">
        <v>545</v>
      </c>
      <c r="H402" s="223" t="s">
        <v>551</v>
      </c>
      <c r="I402" s="223" t="s">
        <v>551</v>
      </c>
      <c r="J402" s="223" t="s">
        <v>551</v>
      </c>
      <c r="K402" s="224"/>
    </row>
    <row r="403" spans="1:14" ht="51" customHeight="1">
      <c r="A403" s="339"/>
      <c r="B403" s="447"/>
      <c r="C403" s="25"/>
      <c r="D403" s="12"/>
      <c r="E403" s="13"/>
      <c r="F403" s="14"/>
      <c r="G403" s="69" t="s">
        <v>374</v>
      </c>
      <c r="H403" s="81">
        <v>130</v>
      </c>
      <c r="I403" s="81">
        <v>112</v>
      </c>
      <c r="J403" s="41">
        <f>I403/H403</f>
        <v>0.86153846153846159</v>
      </c>
      <c r="K403" s="335" t="s">
        <v>420</v>
      </c>
    </row>
    <row r="404" spans="1:14" ht="52.8" customHeight="1">
      <c r="A404" s="339"/>
      <c r="B404" s="447"/>
      <c r="C404" s="217"/>
      <c r="D404" s="55"/>
      <c r="E404" s="24"/>
      <c r="F404" s="19"/>
      <c r="G404" s="69" t="s">
        <v>375</v>
      </c>
      <c r="H404" s="81">
        <v>100</v>
      </c>
      <c r="I404" s="81">
        <v>73</v>
      </c>
      <c r="J404" s="41">
        <f>I404/H404</f>
        <v>0.73</v>
      </c>
      <c r="K404" s="336"/>
    </row>
    <row r="405" spans="1:14" ht="52.8" customHeight="1">
      <c r="A405" s="339"/>
      <c r="B405" s="447"/>
      <c r="C405" s="217"/>
      <c r="D405" s="55"/>
      <c r="E405" s="24"/>
      <c r="F405" s="19"/>
      <c r="G405" s="69" t="s">
        <v>376</v>
      </c>
      <c r="H405" s="81">
        <v>29297</v>
      </c>
      <c r="I405" s="81">
        <v>24741</v>
      </c>
      <c r="J405" s="41">
        <f>I405/H405</f>
        <v>0.84448919684609347</v>
      </c>
      <c r="K405" s="146" t="s">
        <v>420</v>
      </c>
    </row>
    <row r="406" spans="1:14" ht="55.2" customHeight="1">
      <c r="A406" s="339"/>
      <c r="B406" s="447"/>
      <c r="C406" s="217"/>
      <c r="D406" s="55"/>
      <c r="E406" s="24"/>
      <c r="F406" s="19"/>
      <c r="G406" s="69" t="s">
        <v>377</v>
      </c>
      <c r="H406" s="81">
        <v>3300</v>
      </c>
      <c r="I406" s="81">
        <v>3402</v>
      </c>
      <c r="J406" s="41">
        <f>I406/H406</f>
        <v>1.030909090909091</v>
      </c>
      <c r="K406" s="69"/>
    </row>
    <row r="407" spans="1:14" ht="15.6">
      <c r="A407" s="27"/>
      <c r="B407" s="333" t="s">
        <v>365</v>
      </c>
      <c r="C407" s="334"/>
      <c r="D407" s="284" t="s">
        <v>551</v>
      </c>
      <c r="E407" s="282" t="s">
        <v>551</v>
      </c>
      <c r="F407" s="19" t="s">
        <v>551</v>
      </c>
      <c r="G407" s="67"/>
      <c r="H407" s="27"/>
      <c r="I407" s="27"/>
      <c r="J407" s="27"/>
      <c r="K407" s="27"/>
    </row>
    <row r="408" spans="1:14" ht="15.6">
      <c r="A408" s="335">
        <v>25</v>
      </c>
      <c r="B408" s="309" t="s">
        <v>378</v>
      </c>
      <c r="C408" s="217" t="s">
        <v>19</v>
      </c>
      <c r="D408" s="55">
        <v>1703.8</v>
      </c>
      <c r="E408" s="24">
        <v>56.93</v>
      </c>
      <c r="F408" s="19">
        <v>3.3399999999999999E-2</v>
      </c>
      <c r="G408" s="340" t="s">
        <v>379</v>
      </c>
      <c r="H408" s="335">
        <v>1</v>
      </c>
      <c r="I408" s="335">
        <v>0</v>
      </c>
      <c r="J408" s="318">
        <f>I408/H408</f>
        <v>0</v>
      </c>
      <c r="K408" s="335" t="s">
        <v>420</v>
      </c>
    </row>
    <row r="409" spans="1:14" ht="110.4" customHeight="1">
      <c r="A409" s="339"/>
      <c r="B409" s="310"/>
      <c r="C409" s="274" t="s">
        <v>22</v>
      </c>
      <c r="D409" s="55">
        <v>14821.83</v>
      </c>
      <c r="E409" s="24">
        <v>0</v>
      </c>
      <c r="F409" s="19">
        <v>0</v>
      </c>
      <c r="G409" s="308"/>
      <c r="H409" s="336"/>
      <c r="I409" s="336"/>
      <c r="J409" s="320"/>
      <c r="K409" s="336"/>
      <c r="N409" s="284"/>
    </row>
    <row r="410" spans="1:14" ht="15.6">
      <c r="A410" s="71"/>
      <c r="B410" s="333" t="s">
        <v>30</v>
      </c>
      <c r="C410" s="334"/>
      <c r="D410" s="225">
        <v>16525.63</v>
      </c>
      <c r="E410" s="225">
        <v>56.93</v>
      </c>
      <c r="F410" s="226">
        <v>3.3399999999999999E-2</v>
      </c>
      <c r="G410" s="72"/>
      <c r="H410" s="71"/>
      <c r="I410" s="71"/>
      <c r="J410" s="71"/>
      <c r="K410" s="73"/>
    </row>
    <row r="411" spans="1:14" ht="15.6">
      <c r="A411" s="498"/>
      <c r="B411" s="333" t="s">
        <v>380</v>
      </c>
      <c r="C411" s="334"/>
      <c r="D411" s="291"/>
      <c r="E411" s="488"/>
      <c r="F411" s="489"/>
      <c r="G411" s="497"/>
      <c r="H411" s="498"/>
      <c r="I411" s="498"/>
      <c r="J411" s="498"/>
      <c r="K411" s="302"/>
    </row>
    <row r="412" spans="1:14" ht="15.6">
      <c r="A412" s="153"/>
      <c r="B412" s="502"/>
      <c r="E412" s="8"/>
      <c r="F412" s="491"/>
      <c r="G412" s="499"/>
      <c r="H412" s="153"/>
      <c r="I412" s="153"/>
      <c r="J412" s="227"/>
      <c r="K412" s="86"/>
    </row>
    <row r="413" spans="1:14" ht="15.6">
      <c r="A413" s="153"/>
      <c r="B413" s="503" t="s">
        <v>381</v>
      </c>
      <c r="C413" s="300"/>
      <c r="D413" s="299">
        <v>501495.73800000001</v>
      </c>
      <c r="E413" s="490">
        <f>SUM(E408+E398+E382+E374+E373+E357+E356+E330+E322+E283+E249+E247+E175+E160+E150+E135+E131+E126+E121+E73+E64+E20+E9)</f>
        <v>321341.26200000005</v>
      </c>
      <c r="F413" s="492">
        <f>E413/D413*100%</f>
        <v>0.64076568882027074</v>
      </c>
      <c r="G413" s="500"/>
      <c r="H413" s="76"/>
      <c r="I413" s="501"/>
      <c r="J413" s="501"/>
      <c r="K413" s="86"/>
    </row>
    <row r="414" spans="1:14" ht="15.6">
      <c r="A414" s="153"/>
      <c r="B414" s="503" t="s">
        <v>382</v>
      </c>
      <c r="C414" s="75"/>
      <c r="D414" s="136">
        <f>SUM(D409+D399+D379+D365+D250+D182+D168+D137+D132+D129+D123+D80+D66+D22)</f>
        <v>575557.27299999993</v>
      </c>
      <c r="E414" s="297" t="s">
        <v>555</v>
      </c>
      <c r="F414" s="493">
        <f>E414/D414*100%</f>
        <v>0.30895670394907859</v>
      </c>
      <c r="G414" s="501"/>
      <c r="H414" s="76"/>
      <c r="I414" s="501"/>
      <c r="J414" s="501"/>
      <c r="K414" s="86"/>
    </row>
    <row r="415" spans="1:14" ht="15.6">
      <c r="A415" s="153"/>
      <c r="B415" s="503" t="s">
        <v>383</v>
      </c>
      <c r="C415" s="75"/>
      <c r="D415" s="136">
        <f>SUM(D400+D380+D169+D124)</f>
        <v>113046.01299999999</v>
      </c>
      <c r="E415" s="298">
        <f>SUM(E400+E380+E169+E124)</f>
        <v>92276.472999999998</v>
      </c>
      <c r="F415" s="494">
        <f>E415/D415*100%</f>
        <v>0.81627357348728435</v>
      </c>
      <c r="G415" s="501"/>
      <c r="H415" s="76"/>
      <c r="I415" s="501"/>
      <c r="J415" s="501"/>
      <c r="K415" s="86"/>
    </row>
    <row r="416" spans="1:14" ht="15.6" customHeight="1">
      <c r="A416" s="153"/>
      <c r="B416" s="503" t="s">
        <v>384</v>
      </c>
      <c r="C416" s="71"/>
      <c r="D416" s="12">
        <v>0</v>
      </c>
      <c r="E416" s="13">
        <v>0</v>
      </c>
      <c r="F416" s="495">
        <v>0</v>
      </c>
      <c r="G416" s="501"/>
      <c r="H416" s="76"/>
      <c r="I416" s="501"/>
      <c r="J416" s="501"/>
      <c r="K416" s="86"/>
    </row>
    <row r="417" spans="1:11" ht="15.6">
      <c r="A417" s="153"/>
      <c r="B417" s="504" t="s">
        <v>380</v>
      </c>
      <c r="C417" s="471"/>
      <c r="D417" s="472">
        <f>SUM(D413:D415)</f>
        <v>1190099.024</v>
      </c>
      <c r="E417" s="473">
        <f>E415+E414+E413</f>
        <v>591440.01300000004</v>
      </c>
      <c r="F417" s="496">
        <f>E417/D417*100%</f>
        <v>0.49696705994441692</v>
      </c>
      <c r="G417" s="501"/>
      <c r="H417" s="153"/>
      <c r="I417" s="227"/>
      <c r="J417" s="227"/>
      <c r="K417" s="86"/>
    </row>
    <row r="418" spans="1:11" ht="15.6">
      <c r="A418" s="57"/>
      <c r="B418" s="58"/>
      <c r="C418" s="485"/>
      <c r="D418" s="486"/>
      <c r="E418" s="486"/>
      <c r="F418" s="487"/>
      <c r="G418" s="58"/>
      <c r="H418" s="57"/>
      <c r="I418" s="58"/>
      <c r="J418" s="58"/>
      <c r="K418" s="63"/>
    </row>
    <row r="419" spans="1:11" ht="15.6">
      <c r="A419" s="57"/>
      <c r="B419" s="58"/>
      <c r="C419" s="478"/>
      <c r="D419" s="476"/>
      <c r="E419" s="474"/>
      <c r="F419" s="477"/>
      <c r="G419" s="58"/>
      <c r="H419" s="57"/>
      <c r="I419" s="58"/>
      <c r="J419" s="58"/>
      <c r="K419" s="63"/>
    </row>
    <row r="420" spans="1:11" ht="15.6">
      <c r="A420" s="28"/>
      <c r="B420" s="28"/>
      <c r="C420" s="479"/>
      <c r="D420" s="480"/>
      <c r="E420" s="480"/>
      <c r="F420" s="477"/>
      <c r="G420" s="28"/>
      <c r="H420" s="28"/>
      <c r="I420" s="28"/>
      <c r="J420" s="28"/>
      <c r="K420" s="28"/>
    </row>
    <row r="421" spans="1:11" ht="15.6">
      <c r="A421" s="28"/>
      <c r="B421" s="28"/>
      <c r="C421" s="481"/>
      <c r="D421" s="480"/>
      <c r="E421" s="480"/>
      <c r="F421" s="477"/>
      <c r="G421" s="28"/>
      <c r="H421" s="28"/>
      <c r="I421" s="28"/>
      <c r="J421" s="28"/>
      <c r="K421" s="28"/>
    </row>
    <row r="422" spans="1:11" ht="15.6">
      <c r="A422" s="28"/>
      <c r="B422" s="28"/>
      <c r="C422" s="479"/>
      <c r="D422" s="480"/>
      <c r="E422" s="480"/>
      <c r="F422" s="482"/>
      <c r="G422" s="28"/>
      <c r="H422" s="28"/>
      <c r="I422" s="28"/>
      <c r="J422" s="28"/>
      <c r="K422" s="28"/>
    </row>
    <row r="423" spans="1:11" ht="15.6">
      <c r="A423" s="28"/>
      <c r="B423" s="28"/>
      <c r="C423" s="483"/>
      <c r="D423" s="480"/>
      <c r="E423" s="480"/>
      <c r="F423" s="484"/>
      <c r="G423" s="28"/>
      <c r="H423" s="28"/>
      <c r="I423" s="28"/>
      <c r="J423" s="28"/>
      <c r="K423" s="28"/>
    </row>
    <row r="424" spans="1:11" ht="15.6">
      <c r="A424" s="28"/>
      <c r="B424" s="28"/>
      <c r="C424" s="59"/>
      <c r="D424" s="228"/>
      <c r="E424" s="229"/>
      <c r="F424" s="61"/>
      <c r="G424" s="28"/>
      <c r="H424" s="28"/>
      <c r="I424" s="28"/>
      <c r="J424" s="28"/>
      <c r="K424" s="28"/>
    </row>
    <row r="425" spans="1:11" ht="15.6">
      <c r="A425" s="28"/>
      <c r="B425" s="28"/>
      <c r="C425" s="230"/>
      <c r="D425" s="231"/>
      <c r="E425" s="231"/>
      <c r="F425" s="232"/>
      <c r="G425" s="28"/>
      <c r="H425" s="28"/>
      <c r="I425" s="28"/>
      <c r="J425" s="28"/>
      <c r="K425" s="28"/>
    </row>
    <row r="426" spans="1:11">
      <c r="A426" s="28"/>
      <c r="B426" s="28"/>
      <c r="C426" s="233"/>
      <c r="D426" s="233"/>
      <c r="E426" s="233"/>
      <c r="F426" s="233"/>
      <c r="G426" s="28"/>
      <c r="H426" s="28"/>
      <c r="I426" s="28"/>
      <c r="J426" s="28"/>
      <c r="K426" s="28"/>
    </row>
    <row r="427" spans="1:11">
      <c r="A427" s="28"/>
      <c r="B427" s="28"/>
      <c r="C427" s="28"/>
      <c r="D427" s="233"/>
      <c r="E427" s="28"/>
      <c r="F427" s="28"/>
      <c r="G427" s="28"/>
      <c r="H427" s="28"/>
      <c r="I427" s="28"/>
      <c r="J427" s="28"/>
      <c r="K427" s="28"/>
    </row>
    <row r="428" spans="1:11">
      <c r="A428" s="28"/>
      <c r="B428" s="28"/>
      <c r="C428" s="28"/>
      <c r="D428" s="233"/>
      <c r="E428" s="28"/>
      <c r="F428" s="28"/>
      <c r="G428" s="28"/>
      <c r="H428" s="28"/>
      <c r="I428" s="28"/>
      <c r="J428" s="28"/>
      <c r="K428" s="28"/>
    </row>
    <row r="429" spans="1:11">
      <c r="A429" s="28"/>
      <c r="B429" s="28"/>
      <c r="C429" s="28"/>
      <c r="D429" s="233"/>
      <c r="E429" s="28"/>
      <c r="F429" s="28"/>
      <c r="G429" s="28"/>
      <c r="H429" s="28"/>
      <c r="I429" s="28"/>
      <c r="J429" s="28"/>
      <c r="K429" s="28"/>
    </row>
    <row r="430" spans="1:11">
      <c r="A430" s="28"/>
      <c r="B430" s="28"/>
      <c r="C430" s="28"/>
      <c r="D430" s="233"/>
      <c r="E430" s="28"/>
      <c r="F430" s="28"/>
      <c r="G430" s="28"/>
      <c r="H430" s="28"/>
      <c r="I430" s="28"/>
      <c r="J430" s="28"/>
      <c r="K430" s="28"/>
    </row>
    <row r="431" spans="1:11">
      <c r="A431" s="28"/>
      <c r="B431" s="28"/>
      <c r="C431" s="28"/>
      <c r="D431" s="233"/>
      <c r="E431" s="28"/>
      <c r="F431" s="28"/>
      <c r="G431" s="28"/>
      <c r="H431" s="28"/>
      <c r="I431" s="28"/>
      <c r="J431" s="28"/>
      <c r="K431" s="28"/>
    </row>
    <row r="432" spans="1:11">
      <c r="A432" s="28"/>
      <c r="B432" s="28"/>
      <c r="C432" s="28"/>
      <c r="D432" s="233"/>
      <c r="E432" s="28"/>
      <c r="F432" s="28"/>
      <c r="G432" s="28"/>
      <c r="H432" s="28"/>
      <c r="I432" s="28"/>
      <c r="J432" s="28"/>
      <c r="K432" s="28"/>
    </row>
    <row r="433" spans="1:11">
      <c r="A433" s="28"/>
      <c r="B433" s="28"/>
      <c r="C433" s="28"/>
      <c r="D433" s="233"/>
      <c r="E433" s="28"/>
      <c r="F433" s="28"/>
      <c r="G433" s="28"/>
      <c r="H433" s="28"/>
      <c r="I433" s="28"/>
      <c r="J433" s="28"/>
      <c r="K433" s="28"/>
    </row>
    <row r="434" spans="1:11">
      <c r="A434" s="28"/>
      <c r="B434" s="28"/>
      <c r="C434" s="28"/>
      <c r="D434" s="233"/>
      <c r="E434" s="28"/>
      <c r="F434" s="28"/>
      <c r="G434" s="28"/>
      <c r="H434" s="28"/>
      <c r="I434" s="28"/>
      <c r="J434" s="28"/>
      <c r="K434" s="28"/>
    </row>
    <row r="435" spans="1:11">
      <c r="A435" s="28"/>
      <c r="B435" s="28"/>
      <c r="C435" s="28"/>
      <c r="D435" s="233"/>
      <c r="E435" s="28"/>
      <c r="F435" s="28"/>
      <c r="G435" s="28"/>
      <c r="H435" s="28"/>
      <c r="I435" s="28"/>
      <c r="J435" s="28"/>
      <c r="K435" s="28"/>
    </row>
    <row r="436" spans="1:11">
      <c r="A436" s="28"/>
      <c r="B436" s="28"/>
      <c r="C436" s="28"/>
      <c r="D436" s="233"/>
      <c r="E436" s="28"/>
      <c r="F436" s="28"/>
      <c r="G436" s="28"/>
      <c r="H436" s="28"/>
      <c r="I436" s="28"/>
      <c r="J436" s="28"/>
      <c r="K436" s="28"/>
    </row>
    <row r="437" spans="1:11">
      <c r="A437" s="28"/>
      <c r="B437" s="28"/>
      <c r="C437" s="28"/>
      <c r="D437" s="233"/>
      <c r="E437" s="28"/>
      <c r="F437" s="28"/>
      <c r="G437" s="28"/>
      <c r="H437" s="28"/>
      <c r="I437" s="28"/>
      <c r="J437" s="28"/>
      <c r="K437" s="28"/>
    </row>
    <row r="438" spans="1:11">
      <c r="A438" s="28"/>
      <c r="B438" s="28"/>
      <c r="C438" s="28"/>
      <c r="D438" s="233"/>
      <c r="E438" s="28"/>
      <c r="F438" s="28"/>
      <c r="G438" s="28"/>
      <c r="H438" s="28"/>
      <c r="I438" s="28"/>
      <c r="J438" s="28"/>
      <c r="K438" s="28"/>
    </row>
    <row r="439" spans="1:11">
      <c r="A439" s="28"/>
      <c r="B439" s="28"/>
      <c r="C439" s="28"/>
      <c r="D439" s="233"/>
      <c r="E439" s="28"/>
      <c r="F439" s="28"/>
      <c r="G439" s="28"/>
      <c r="H439" s="28"/>
      <c r="I439" s="28"/>
      <c r="J439" s="28"/>
      <c r="K439" s="28"/>
    </row>
    <row r="440" spans="1:11">
      <c r="A440" s="28"/>
      <c r="B440" s="28"/>
      <c r="C440" s="28"/>
      <c r="D440" s="233"/>
      <c r="E440" s="28"/>
      <c r="F440" s="28"/>
      <c r="G440" s="28"/>
      <c r="H440" s="28"/>
      <c r="I440" s="28"/>
      <c r="J440" s="28"/>
      <c r="K440" s="28"/>
    </row>
    <row r="441" spans="1:11">
      <c r="A441" s="28"/>
      <c r="B441" s="28"/>
      <c r="C441" s="28"/>
      <c r="D441" s="233"/>
      <c r="E441" s="28"/>
      <c r="F441" s="28"/>
      <c r="G441" s="28"/>
      <c r="H441" s="28"/>
      <c r="I441" s="28"/>
      <c r="J441" s="28"/>
      <c r="K441" s="28"/>
    </row>
    <row r="442" spans="1:11">
      <c r="A442" s="28"/>
      <c r="B442" s="28"/>
      <c r="C442" s="28"/>
      <c r="D442" s="233"/>
      <c r="E442" s="28"/>
      <c r="F442" s="28"/>
      <c r="G442" s="28"/>
      <c r="H442" s="28"/>
      <c r="I442" s="28"/>
      <c r="J442" s="28"/>
      <c r="K442" s="28"/>
    </row>
    <row r="443" spans="1:11">
      <c r="A443" s="28"/>
      <c r="B443" s="28"/>
      <c r="C443" s="28"/>
      <c r="D443" s="233"/>
      <c r="E443" s="28"/>
      <c r="F443" s="28"/>
      <c r="G443" s="28"/>
      <c r="H443" s="28"/>
      <c r="I443" s="28"/>
      <c r="J443" s="28"/>
      <c r="K443" s="28"/>
    </row>
    <row r="444" spans="1:11">
      <c r="A444" s="28"/>
      <c r="B444" s="28"/>
      <c r="C444" s="28"/>
      <c r="D444" s="233"/>
      <c r="E444" s="28"/>
      <c r="F444" s="28"/>
      <c r="G444" s="28"/>
      <c r="H444" s="28"/>
      <c r="I444" s="28"/>
      <c r="J444" s="28"/>
      <c r="K444" s="28"/>
    </row>
    <row r="445" spans="1:11">
      <c r="A445" s="28"/>
      <c r="B445" s="28"/>
      <c r="C445" s="28"/>
      <c r="D445" s="233"/>
      <c r="E445" s="28"/>
      <c r="F445" s="28"/>
      <c r="G445" s="28"/>
      <c r="H445" s="28"/>
      <c r="I445" s="28"/>
      <c r="J445" s="28"/>
      <c r="K445" s="28"/>
    </row>
    <row r="446" spans="1:11">
      <c r="A446" s="28"/>
      <c r="B446" s="28"/>
      <c r="C446" s="28"/>
      <c r="D446" s="233"/>
      <c r="E446" s="28"/>
      <c r="F446" s="28"/>
      <c r="G446" s="28"/>
      <c r="H446" s="28"/>
      <c r="I446" s="28"/>
      <c r="J446" s="28"/>
      <c r="K446" s="28"/>
    </row>
    <row r="447" spans="1:11">
      <c r="A447" s="28"/>
      <c r="B447" s="28"/>
      <c r="C447" s="28"/>
      <c r="D447" s="233"/>
      <c r="E447" s="28"/>
      <c r="F447" s="28"/>
      <c r="G447" s="28"/>
      <c r="H447" s="28"/>
      <c r="I447" s="28"/>
      <c r="J447" s="28"/>
      <c r="K447" s="28"/>
    </row>
    <row r="448" spans="1:11">
      <c r="A448" s="28"/>
      <c r="B448" s="28"/>
      <c r="C448" s="28"/>
      <c r="D448" s="233"/>
      <c r="E448" s="28"/>
      <c r="F448" s="28"/>
      <c r="G448" s="28"/>
      <c r="H448" s="28"/>
      <c r="I448" s="28"/>
      <c r="J448" s="28"/>
      <c r="K448" s="28"/>
    </row>
    <row r="449" spans="1:11">
      <c r="A449" s="28"/>
      <c r="B449" s="28"/>
      <c r="C449" s="28"/>
      <c r="D449" s="233"/>
      <c r="E449" s="28"/>
      <c r="F449" s="28"/>
      <c r="G449" s="28"/>
      <c r="H449" s="28"/>
      <c r="I449" s="28"/>
      <c r="J449" s="28"/>
      <c r="K449" s="28"/>
    </row>
    <row r="450" spans="1:11">
      <c r="A450" s="28"/>
      <c r="B450" s="28"/>
      <c r="C450" s="28"/>
      <c r="D450" s="233"/>
      <c r="E450" s="28"/>
      <c r="F450" s="28"/>
      <c r="G450" s="28"/>
      <c r="H450" s="28"/>
      <c r="I450" s="28"/>
      <c r="J450" s="28"/>
      <c r="K450" s="28"/>
    </row>
    <row r="451" spans="1:11">
      <c r="A451" s="28"/>
      <c r="B451" s="28"/>
      <c r="C451" s="28"/>
      <c r="D451" s="233"/>
      <c r="E451" s="28"/>
      <c r="F451" s="28"/>
      <c r="G451" s="28"/>
      <c r="H451" s="28"/>
      <c r="I451" s="28"/>
      <c r="J451" s="28"/>
      <c r="K451" s="28"/>
    </row>
    <row r="452" spans="1:11">
      <c r="A452" s="28"/>
      <c r="B452" s="28"/>
      <c r="C452" s="28"/>
      <c r="D452" s="233"/>
      <c r="E452" s="28"/>
      <c r="F452" s="28"/>
      <c r="G452" s="28"/>
      <c r="H452" s="28"/>
      <c r="I452" s="28"/>
      <c r="J452" s="28"/>
      <c r="K452" s="28"/>
    </row>
    <row r="453" spans="1:11">
      <c r="A453" s="28"/>
      <c r="B453" s="28"/>
      <c r="C453" s="28"/>
      <c r="D453" s="233"/>
      <c r="E453" s="28"/>
      <c r="F453" s="28"/>
      <c r="G453" s="28"/>
      <c r="H453" s="28"/>
      <c r="I453" s="28"/>
      <c r="J453" s="28"/>
      <c r="K453" s="28"/>
    </row>
    <row r="454" spans="1:11">
      <c r="A454" s="28"/>
      <c r="B454" s="28"/>
      <c r="C454" s="28"/>
      <c r="D454" s="233"/>
      <c r="E454" s="28"/>
      <c r="F454" s="28"/>
      <c r="G454" s="28"/>
      <c r="H454" s="28"/>
      <c r="I454" s="28"/>
      <c r="J454" s="28"/>
      <c r="K454" s="28"/>
    </row>
    <row r="455" spans="1:11">
      <c r="A455" s="28"/>
      <c r="B455" s="28"/>
      <c r="C455" s="28"/>
      <c r="D455" s="233"/>
      <c r="E455" s="28"/>
      <c r="F455" s="28"/>
      <c r="G455" s="28"/>
      <c r="H455" s="28"/>
      <c r="I455" s="28"/>
      <c r="J455" s="28"/>
      <c r="K455" s="28"/>
    </row>
    <row r="456" spans="1:11">
      <c r="A456" s="28"/>
      <c r="B456" s="28"/>
      <c r="C456" s="28"/>
      <c r="D456" s="233"/>
      <c r="E456" s="28"/>
      <c r="F456" s="28"/>
      <c r="G456" s="28"/>
      <c r="H456" s="28"/>
      <c r="I456" s="28"/>
      <c r="J456" s="28"/>
      <c r="K456" s="28"/>
    </row>
    <row r="457" spans="1:11">
      <c r="A457" s="28"/>
      <c r="B457" s="28"/>
      <c r="C457" s="28"/>
      <c r="D457" s="233"/>
      <c r="E457" s="28"/>
      <c r="F457" s="28"/>
      <c r="G457" s="28"/>
      <c r="H457" s="28"/>
      <c r="I457" s="28"/>
      <c r="J457" s="28"/>
      <c r="K457" s="28"/>
    </row>
    <row r="458" spans="1:11">
      <c r="A458" s="28"/>
      <c r="B458" s="28"/>
      <c r="C458" s="28"/>
      <c r="D458" s="233"/>
      <c r="E458" s="28"/>
      <c r="F458" s="28"/>
      <c r="G458" s="28"/>
      <c r="H458" s="28"/>
      <c r="I458" s="28"/>
      <c r="J458" s="28"/>
      <c r="K458" s="28"/>
    </row>
    <row r="459" spans="1:11">
      <c r="A459" s="28"/>
      <c r="B459" s="28"/>
      <c r="C459" s="28"/>
      <c r="D459" s="233"/>
      <c r="E459" s="28"/>
      <c r="F459" s="28"/>
      <c r="G459" s="28"/>
      <c r="H459" s="28"/>
      <c r="I459" s="28"/>
      <c r="J459" s="28"/>
      <c r="K459" s="28"/>
    </row>
    <row r="460" spans="1:11">
      <c r="A460" s="28"/>
      <c r="B460" s="28"/>
      <c r="C460" s="28"/>
      <c r="D460" s="233"/>
      <c r="E460" s="28"/>
      <c r="F460" s="28"/>
      <c r="G460" s="28"/>
      <c r="H460" s="28"/>
      <c r="I460" s="28"/>
      <c r="J460" s="28"/>
      <c r="K460" s="28"/>
    </row>
    <row r="461" spans="1:11">
      <c r="A461" s="28"/>
      <c r="B461" s="28"/>
      <c r="C461" s="28"/>
      <c r="D461" s="233"/>
      <c r="E461" s="28"/>
      <c r="F461" s="28"/>
      <c r="G461" s="28"/>
      <c r="H461" s="28"/>
      <c r="I461" s="28"/>
      <c r="J461" s="28"/>
      <c r="K461" s="28"/>
    </row>
    <row r="462" spans="1:11">
      <c r="A462" s="28"/>
      <c r="B462" s="28"/>
      <c r="C462" s="28"/>
      <c r="D462" s="233"/>
      <c r="E462" s="28"/>
      <c r="F462" s="28"/>
      <c r="G462" s="28"/>
      <c r="H462" s="28"/>
      <c r="I462" s="28"/>
      <c r="J462" s="28"/>
      <c r="K462" s="28"/>
    </row>
    <row r="463" spans="1:11">
      <c r="A463" s="28"/>
      <c r="B463" s="28"/>
      <c r="C463" s="28"/>
      <c r="D463" s="233"/>
      <c r="E463" s="28"/>
      <c r="F463" s="28"/>
      <c r="G463" s="28"/>
      <c r="H463" s="28"/>
      <c r="I463" s="28"/>
      <c r="J463" s="28"/>
      <c r="K463" s="28"/>
    </row>
    <row r="464" spans="1:11">
      <c r="A464" s="28"/>
      <c r="B464" s="28"/>
      <c r="C464" s="28"/>
      <c r="D464" s="233"/>
      <c r="E464" s="28"/>
      <c r="F464" s="28"/>
      <c r="G464" s="28"/>
      <c r="H464" s="28"/>
      <c r="I464" s="28"/>
      <c r="J464" s="28"/>
      <c r="K464" s="28"/>
    </row>
    <row r="465" spans="1:11">
      <c r="A465" s="28"/>
      <c r="B465" s="28"/>
      <c r="C465" s="28"/>
      <c r="D465" s="233"/>
      <c r="E465" s="28"/>
      <c r="F465" s="28"/>
      <c r="G465" s="28"/>
      <c r="H465" s="28"/>
      <c r="I465" s="28"/>
      <c r="J465" s="28"/>
      <c r="K465" s="28"/>
    </row>
    <row r="466" spans="1:11">
      <c r="A466" s="28"/>
      <c r="B466" s="28"/>
      <c r="C466" s="28"/>
      <c r="D466" s="233"/>
      <c r="E466" s="28"/>
      <c r="F466" s="28"/>
      <c r="G466" s="28"/>
      <c r="H466" s="28"/>
      <c r="I466" s="28"/>
      <c r="J466" s="28"/>
      <c r="K466" s="28"/>
    </row>
    <row r="467" spans="1:11">
      <c r="A467" s="28"/>
      <c r="B467" s="28"/>
      <c r="C467" s="28"/>
      <c r="D467" s="233"/>
      <c r="E467" s="28"/>
      <c r="F467" s="28"/>
      <c r="G467" s="28"/>
      <c r="H467" s="28"/>
      <c r="I467" s="28"/>
      <c r="J467" s="28"/>
      <c r="K467" s="28"/>
    </row>
    <row r="468" spans="1:11">
      <c r="A468" s="28"/>
      <c r="B468" s="28"/>
      <c r="C468" s="28"/>
      <c r="D468" s="233"/>
      <c r="E468" s="28"/>
      <c r="F468" s="28"/>
      <c r="G468" s="28"/>
      <c r="H468" s="28"/>
      <c r="I468" s="28"/>
      <c r="J468" s="28"/>
      <c r="K468" s="28"/>
    </row>
    <row r="469" spans="1:11">
      <c r="A469" s="28"/>
      <c r="B469" s="28"/>
      <c r="C469" s="28"/>
      <c r="D469" s="233"/>
      <c r="E469" s="28"/>
      <c r="F469" s="28"/>
      <c r="G469" s="28"/>
      <c r="H469" s="28"/>
      <c r="I469" s="28"/>
      <c r="J469" s="28"/>
      <c r="K469" s="28"/>
    </row>
    <row r="470" spans="1:11">
      <c r="A470" s="28"/>
      <c r="B470" s="28"/>
      <c r="C470" s="28"/>
      <c r="D470" s="233"/>
      <c r="E470" s="28"/>
      <c r="F470" s="28"/>
      <c r="G470" s="28"/>
      <c r="H470" s="28"/>
      <c r="I470" s="28"/>
      <c r="J470" s="28"/>
      <c r="K470" s="28"/>
    </row>
    <row r="471" spans="1:11">
      <c r="A471" s="28"/>
      <c r="B471" s="28"/>
      <c r="C471" s="28"/>
      <c r="D471" s="233"/>
      <c r="E471" s="28"/>
      <c r="F471" s="28"/>
      <c r="G471" s="28"/>
      <c r="H471" s="28"/>
      <c r="I471" s="28"/>
      <c r="J471" s="28"/>
      <c r="K471" s="28"/>
    </row>
    <row r="472" spans="1:11">
      <c r="A472" s="28"/>
      <c r="B472" s="28"/>
      <c r="C472" s="28"/>
      <c r="D472" s="233"/>
      <c r="E472" s="28"/>
      <c r="F472" s="28"/>
      <c r="G472" s="28"/>
      <c r="H472" s="28"/>
      <c r="I472" s="28"/>
      <c r="J472" s="28"/>
      <c r="K472" s="28"/>
    </row>
    <row r="473" spans="1:11">
      <c r="A473" s="28"/>
      <c r="B473" s="28"/>
      <c r="C473" s="28"/>
      <c r="D473" s="233"/>
      <c r="E473" s="28"/>
      <c r="F473" s="28"/>
      <c r="G473" s="28"/>
      <c r="H473" s="28"/>
      <c r="I473" s="28"/>
      <c r="J473" s="28"/>
      <c r="K473" s="28"/>
    </row>
    <row r="474" spans="1:11">
      <c r="A474" s="28"/>
      <c r="B474" s="28"/>
      <c r="C474" s="28"/>
      <c r="D474" s="233"/>
      <c r="E474" s="28"/>
      <c r="F474" s="28"/>
      <c r="G474" s="28"/>
      <c r="H474" s="28"/>
      <c r="I474" s="28"/>
      <c r="J474" s="28"/>
      <c r="K474" s="28"/>
    </row>
    <row r="475" spans="1:11">
      <c r="A475" s="28"/>
      <c r="B475" s="28"/>
      <c r="C475" s="28"/>
      <c r="D475" s="233"/>
      <c r="E475" s="28"/>
      <c r="F475" s="28"/>
      <c r="G475" s="28"/>
      <c r="H475" s="28"/>
      <c r="I475" s="28"/>
      <c r="J475" s="28"/>
      <c r="K475" s="28"/>
    </row>
    <row r="476" spans="1:11">
      <c r="A476" s="28"/>
      <c r="B476" s="28"/>
      <c r="C476" s="28"/>
      <c r="D476" s="233"/>
      <c r="E476" s="28"/>
      <c r="F476" s="28"/>
      <c r="G476" s="28"/>
      <c r="H476" s="28"/>
      <c r="I476" s="28"/>
      <c r="J476" s="28"/>
      <c r="K476" s="28"/>
    </row>
    <row r="477" spans="1:11">
      <c r="A477" s="28"/>
      <c r="B477" s="28"/>
      <c r="C477" s="28"/>
      <c r="D477" s="233"/>
      <c r="E477" s="28"/>
      <c r="F477" s="28"/>
      <c r="G477" s="28"/>
      <c r="H477" s="28"/>
      <c r="I477" s="28"/>
      <c r="J477" s="28"/>
      <c r="K477" s="28"/>
    </row>
    <row r="478" spans="1:11">
      <c r="A478" s="28"/>
      <c r="B478" s="28"/>
      <c r="C478" s="28"/>
      <c r="D478" s="233"/>
      <c r="E478" s="28"/>
      <c r="F478" s="28"/>
      <c r="G478" s="28"/>
      <c r="H478" s="28"/>
      <c r="I478" s="28"/>
      <c r="J478" s="28"/>
      <c r="K478" s="28"/>
    </row>
    <row r="479" spans="1:11">
      <c r="A479" s="28"/>
      <c r="B479" s="28"/>
      <c r="C479" s="28"/>
      <c r="D479" s="233"/>
      <c r="E479" s="28"/>
      <c r="F479" s="28"/>
      <c r="G479" s="28"/>
      <c r="H479" s="28"/>
      <c r="I479" s="28"/>
      <c r="J479" s="28"/>
      <c r="K479" s="28"/>
    </row>
    <row r="480" spans="1:11">
      <c r="A480" s="28"/>
      <c r="B480" s="28"/>
      <c r="C480" s="28"/>
      <c r="D480" s="233"/>
      <c r="E480" s="28"/>
      <c r="F480" s="28"/>
      <c r="G480" s="28"/>
      <c r="H480" s="28"/>
      <c r="I480" s="28"/>
      <c r="J480" s="28"/>
      <c r="K480" s="28"/>
    </row>
    <row r="481" spans="1:11">
      <c r="A481" s="28"/>
      <c r="B481" s="28"/>
      <c r="C481" s="28"/>
      <c r="D481" s="233"/>
      <c r="E481" s="28"/>
      <c r="F481" s="28"/>
      <c r="G481" s="28"/>
      <c r="H481" s="28"/>
      <c r="I481" s="28"/>
      <c r="J481" s="28"/>
      <c r="K481" s="28"/>
    </row>
    <row r="482" spans="1:11">
      <c r="A482" s="28"/>
      <c r="B482" s="28"/>
      <c r="C482" s="28"/>
      <c r="D482" s="233"/>
      <c r="E482" s="28"/>
      <c r="F482" s="28"/>
      <c r="G482" s="28"/>
      <c r="H482" s="28"/>
      <c r="I482" s="28"/>
      <c r="J482" s="28"/>
      <c r="K482" s="28"/>
    </row>
    <row r="483" spans="1:11">
      <c r="A483" s="28"/>
      <c r="B483" s="28"/>
      <c r="C483" s="28"/>
      <c r="D483" s="233"/>
      <c r="E483" s="28"/>
      <c r="F483" s="28"/>
      <c r="G483" s="28"/>
      <c r="H483" s="28"/>
      <c r="I483" s="28"/>
      <c r="J483" s="28"/>
      <c r="K483" s="28"/>
    </row>
    <row r="484" spans="1:11">
      <c r="A484" s="28"/>
      <c r="B484" s="28"/>
      <c r="C484" s="28"/>
      <c r="D484" s="233"/>
      <c r="E484" s="28"/>
      <c r="F484" s="28"/>
      <c r="G484" s="28"/>
      <c r="H484" s="28"/>
      <c r="I484" s="28"/>
      <c r="J484" s="28"/>
      <c r="K484" s="28"/>
    </row>
    <row r="485" spans="1:11">
      <c r="A485" s="28"/>
      <c r="B485" s="28"/>
      <c r="C485" s="28"/>
      <c r="D485" s="233"/>
      <c r="E485" s="28"/>
      <c r="F485" s="28"/>
      <c r="G485" s="28"/>
      <c r="H485" s="28"/>
      <c r="I485" s="28"/>
      <c r="J485" s="28"/>
      <c r="K485" s="28"/>
    </row>
    <row r="486" spans="1:11">
      <c r="D486" s="15"/>
    </row>
    <row r="487" spans="1:11">
      <c r="D487" s="15"/>
    </row>
    <row r="488" spans="1:11">
      <c r="D488" s="15"/>
    </row>
    <row r="489" spans="1:11">
      <c r="D489" s="15"/>
    </row>
    <row r="490" spans="1:11">
      <c r="D490" s="15"/>
    </row>
    <row r="491" spans="1:11">
      <c r="D491" s="15"/>
    </row>
  </sheetData>
  <mergeCells count="327">
    <mergeCell ref="K382:K383"/>
    <mergeCell ref="F73:F79"/>
    <mergeCell ref="D81:D119"/>
    <mergeCell ref="E81:E119"/>
    <mergeCell ref="F81:F119"/>
    <mergeCell ref="C81:C111"/>
    <mergeCell ref="C112:C119"/>
    <mergeCell ref="C73:C79"/>
    <mergeCell ref="D73:D79"/>
    <mergeCell ref="E73:E79"/>
    <mergeCell ref="G135:K135"/>
    <mergeCell ref="G137:K137"/>
    <mergeCell ref="G142:K142"/>
    <mergeCell ref="D140:D148"/>
    <mergeCell ref="E303:E319"/>
    <mergeCell ref="C323:C324"/>
    <mergeCell ref="K298:K299"/>
    <mergeCell ref="G293:K293"/>
    <mergeCell ref="G283:K283"/>
    <mergeCell ref="G285:K285"/>
    <mergeCell ref="G254:K254"/>
    <mergeCell ref="G260:K260"/>
    <mergeCell ref="G266:K266"/>
    <mergeCell ref="C253:C254"/>
    <mergeCell ref="G203:K203"/>
    <mergeCell ref="D197:D210"/>
    <mergeCell ref="C197:C210"/>
    <mergeCell ref="G150:K150"/>
    <mergeCell ref="G156:K156"/>
    <mergeCell ref="B174:C174"/>
    <mergeCell ref="D150:D158"/>
    <mergeCell ref="E150:E158"/>
    <mergeCell ref="F150:F158"/>
    <mergeCell ref="C150:C158"/>
    <mergeCell ref="B411:C411"/>
    <mergeCell ref="D374:D378"/>
    <mergeCell ref="E374:E378"/>
    <mergeCell ref="F374:F378"/>
    <mergeCell ref="C374:C378"/>
    <mergeCell ref="B381:C381"/>
    <mergeCell ref="B368:C368"/>
    <mergeCell ref="E327:E328"/>
    <mergeCell ref="F327:F328"/>
    <mergeCell ref="B401:C401"/>
    <mergeCell ref="B410:C410"/>
    <mergeCell ref="B397:C397"/>
    <mergeCell ref="B386:B389"/>
    <mergeCell ref="B385:C385"/>
    <mergeCell ref="B366:C366"/>
    <mergeCell ref="F382:F383"/>
    <mergeCell ref="B382:B384"/>
    <mergeCell ref="B373:C373"/>
    <mergeCell ref="F393:F396"/>
    <mergeCell ref="D386:D392"/>
    <mergeCell ref="E386:E392"/>
    <mergeCell ref="F386:F392"/>
    <mergeCell ref="C386:C392"/>
    <mergeCell ref="B407:C407"/>
    <mergeCell ref="A386:A387"/>
    <mergeCell ref="A374:A380"/>
    <mergeCell ref="B374:B380"/>
    <mergeCell ref="C382:C383"/>
    <mergeCell ref="D382:D383"/>
    <mergeCell ref="E382:E383"/>
    <mergeCell ref="K408:K409"/>
    <mergeCell ref="A408:A409"/>
    <mergeCell ref="B408:B409"/>
    <mergeCell ref="G408:G409"/>
    <mergeCell ref="H408:H409"/>
    <mergeCell ref="I408:I409"/>
    <mergeCell ref="J408:J409"/>
    <mergeCell ref="H398:H400"/>
    <mergeCell ref="I398:I400"/>
    <mergeCell ref="J398:J400"/>
    <mergeCell ref="K398:K400"/>
    <mergeCell ref="A402:A406"/>
    <mergeCell ref="B402:B406"/>
    <mergeCell ref="A398:A400"/>
    <mergeCell ref="B398:B400"/>
    <mergeCell ref="G398:G400"/>
    <mergeCell ref="K403:K404"/>
    <mergeCell ref="G386:K386"/>
    <mergeCell ref="G388:K388"/>
    <mergeCell ref="A369:A372"/>
    <mergeCell ref="B369:B372"/>
    <mergeCell ref="G341:K341"/>
    <mergeCell ref="G347:K347"/>
    <mergeCell ref="G349:K349"/>
    <mergeCell ref="A357:A365"/>
    <mergeCell ref="B357:B365"/>
    <mergeCell ref="A333:A355"/>
    <mergeCell ref="B333:B355"/>
    <mergeCell ref="B356:C356"/>
    <mergeCell ref="C369:C372"/>
    <mergeCell ref="G333:K333"/>
    <mergeCell ref="G335:K335"/>
    <mergeCell ref="G337:K337"/>
    <mergeCell ref="G339:K339"/>
    <mergeCell ref="G357:K357"/>
    <mergeCell ref="C357:C363"/>
    <mergeCell ref="D357:D363"/>
    <mergeCell ref="E357:E363"/>
    <mergeCell ref="F357:F363"/>
    <mergeCell ref="G359:K359"/>
    <mergeCell ref="G364:K364"/>
    <mergeCell ref="G382:G383"/>
    <mergeCell ref="A303:A330"/>
    <mergeCell ref="G278:K278"/>
    <mergeCell ref="B282:C282"/>
    <mergeCell ref="A283:A300"/>
    <mergeCell ref="B283:B284"/>
    <mergeCell ref="B285:B286"/>
    <mergeCell ref="G289:G290"/>
    <mergeCell ref="B321:B324"/>
    <mergeCell ref="G321:K321"/>
    <mergeCell ref="H289:H290"/>
    <mergeCell ref="I289:I290"/>
    <mergeCell ref="K289:K290"/>
    <mergeCell ref="B326:B328"/>
    <mergeCell ref="C327:C328"/>
    <mergeCell ref="G280:K280"/>
    <mergeCell ref="B329:C329"/>
    <mergeCell ref="B302:C302"/>
    <mergeCell ref="B301:C301"/>
    <mergeCell ref="D327:D328"/>
    <mergeCell ref="G287:K287"/>
    <mergeCell ref="G303:K304"/>
    <mergeCell ref="G306:K306"/>
    <mergeCell ref="A126:A129"/>
    <mergeCell ref="B126:B129"/>
    <mergeCell ref="C126:C128"/>
    <mergeCell ref="D126:D128"/>
    <mergeCell ref="E126:E128"/>
    <mergeCell ref="G178:K178"/>
    <mergeCell ref="G181:K181"/>
    <mergeCell ref="A150:A158"/>
    <mergeCell ref="B150:B158"/>
    <mergeCell ref="F135:F136"/>
    <mergeCell ref="C137:C138"/>
    <mergeCell ref="D137:D138"/>
    <mergeCell ref="E137:E138"/>
    <mergeCell ref="F137:F138"/>
    <mergeCell ref="A135:A144"/>
    <mergeCell ref="G160:K160"/>
    <mergeCell ref="G162:K162"/>
    <mergeCell ref="G165:K165"/>
    <mergeCell ref="G147:K147"/>
    <mergeCell ref="B135:B148"/>
    <mergeCell ref="B130:C130"/>
    <mergeCell ref="G172:K172"/>
    <mergeCell ref="C160:C167"/>
    <mergeCell ref="D160:D167"/>
    <mergeCell ref="G167:K167"/>
    <mergeCell ref="G170:K170"/>
    <mergeCell ref="A64:A69"/>
    <mergeCell ref="B64:B69"/>
    <mergeCell ref="C64:C65"/>
    <mergeCell ref="D64:D65"/>
    <mergeCell ref="E64:E65"/>
    <mergeCell ref="F64:F65"/>
    <mergeCell ref="C67:C71"/>
    <mergeCell ref="B120:C120"/>
    <mergeCell ref="A121:A122"/>
    <mergeCell ref="B121:B124"/>
    <mergeCell ref="C121:C122"/>
    <mergeCell ref="D121:D122"/>
    <mergeCell ref="E121:E122"/>
    <mergeCell ref="D67:D71"/>
    <mergeCell ref="E67:E71"/>
    <mergeCell ref="F67:F71"/>
    <mergeCell ref="B72:C72"/>
    <mergeCell ref="A73:A119"/>
    <mergeCell ref="B73:B119"/>
    <mergeCell ref="F121:F122"/>
    <mergeCell ref="A131:A133"/>
    <mergeCell ref="B131:B133"/>
    <mergeCell ref="A20:A59"/>
    <mergeCell ref="C20:C21"/>
    <mergeCell ref="D20:D21"/>
    <mergeCell ref="E20:E21"/>
    <mergeCell ref="B63:C63"/>
    <mergeCell ref="A9:A18"/>
    <mergeCell ref="B9:B18"/>
    <mergeCell ref="F20:F21"/>
    <mergeCell ref="F25:F26"/>
    <mergeCell ref="D9:D18"/>
    <mergeCell ref="E9:E18"/>
    <mergeCell ref="F9:F18"/>
    <mergeCell ref="C9:C18"/>
    <mergeCell ref="C25:C27"/>
    <mergeCell ref="D27:D33"/>
    <mergeCell ref="D39:D42"/>
    <mergeCell ref="D57:D62"/>
    <mergeCell ref="B20:B62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G9:K9"/>
    <mergeCell ref="B19:C19"/>
    <mergeCell ref="G17:K17"/>
    <mergeCell ref="G15:K15"/>
    <mergeCell ref="G188:K188"/>
    <mergeCell ref="G192:K192"/>
    <mergeCell ref="E186:E189"/>
    <mergeCell ref="F186:F189"/>
    <mergeCell ref="F175:F181"/>
    <mergeCell ref="G20:K20"/>
    <mergeCell ref="B159:C159"/>
    <mergeCell ref="E175:E181"/>
    <mergeCell ref="H122:H124"/>
    <mergeCell ref="C175:C181"/>
    <mergeCell ref="D175:D181"/>
    <mergeCell ref="C135:C136"/>
    <mergeCell ref="D135:D136"/>
    <mergeCell ref="E135:E136"/>
    <mergeCell ref="G175:K175"/>
    <mergeCell ref="G121:K121"/>
    <mergeCell ref="G122:G124"/>
    <mergeCell ref="I122:I124"/>
    <mergeCell ref="B134:C134"/>
    <mergeCell ref="B149:C149"/>
    <mergeCell ref="G250:K250"/>
    <mergeCell ref="B247:C247"/>
    <mergeCell ref="B243:C243"/>
    <mergeCell ref="B211:C211"/>
    <mergeCell ref="E182:E185"/>
    <mergeCell ref="C186:C188"/>
    <mergeCell ref="D186:D188"/>
    <mergeCell ref="D182:D185"/>
    <mergeCell ref="F182:F185"/>
    <mergeCell ref="C182:C185"/>
    <mergeCell ref="G209:K209"/>
    <mergeCell ref="F213:F242"/>
    <mergeCell ref="G212:K212"/>
    <mergeCell ref="G226:K226"/>
    <mergeCell ref="G233:K233"/>
    <mergeCell ref="G238:K238"/>
    <mergeCell ref="G240:K240"/>
    <mergeCell ref="B246:C246"/>
    <mergeCell ref="D213:D242"/>
    <mergeCell ref="E213:E242"/>
    <mergeCell ref="B212:B242"/>
    <mergeCell ref="C213:C242"/>
    <mergeCell ref="G197:K198"/>
    <mergeCell ref="B197:B206"/>
    <mergeCell ref="G391:K391"/>
    <mergeCell ref="C393:C396"/>
    <mergeCell ref="D393:D396"/>
    <mergeCell ref="E393:E396"/>
    <mergeCell ref="G36:K36"/>
    <mergeCell ref="G41:K41"/>
    <mergeCell ref="G45:K45"/>
    <mergeCell ref="G56:K56"/>
    <mergeCell ref="J122:J124"/>
    <mergeCell ref="K122:K124"/>
    <mergeCell ref="B125:C125"/>
    <mergeCell ref="F126:F128"/>
    <mergeCell ref="G126:K126"/>
    <mergeCell ref="G128:K128"/>
    <mergeCell ref="E323:E324"/>
    <mergeCell ref="F323:F324"/>
    <mergeCell ref="B331:C331"/>
    <mergeCell ref="G268:K268"/>
    <mergeCell ref="G270:K270"/>
    <mergeCell ref="G273:K273"/>
    <mergeCell ref="B332:C332"/>
    <mergeCell ref="C333:C334"/>
    <mergeCell ref="D333:D334"/>
    <mergeCell ref="F333:F334"/>
    <mergeCell ref="H382:H383"/>
    <mergeCell ref="I382:I383"/>
    <mergeCell ref="J382:J383"/>
    <mergeCell ref="D323:D324"/>
    <mergeCell ref="B320:C320"/>
    <mergeCell ref="B287:B294"/>
    <mergeCell ref="F197:F210"/>
    <mergeCell ref="E197:E210"/>
    <mergeCell ref="F303:F319"/>
    <mergeCell ref="D303:D319"/>
    <mergeCell ref="C303:C319"/>
    <mergeCell ref="B296:B300"/>
    <mergeCell ref="B295:C295"/>
    <mergeCell ref="D296:D300"/>
    <mergeCell ref="J289:J290"/>
    <mergeCell ref="G291:K291"/>
    <mergeCell ref="C367:F367"/>
    <mergeCell ref="E333:E334"/>
    <mergeCell ref="G309:K309"/>
    <mergeCell ref="G312:K312"/>
    <mergeCell ref="G316:K316"/>
    <mergeCell ref="B244:B245"/>
    <mergeCell ref="G248:K248"/>
    <mergeCell ref="B248:B279"/>
    <mergeCell ref="B207:B210"/>
    <mergeCell ref="B175:B195"/>
    <mergeCell ref="C140:C148"/>
    <mergeCell ref="E140:E148"/>
    <mergeCell ref="F140:F148"/>
    <mergeCell ref="B303:B317"/>
    <mergeCell ref="F283:F294"/>
    <mergeCell ref="E283:E294"/>
    <mergeCell ref="D283:D294"/>
    <mergeCell ref="C283:C294"/>
    <mergeCell ref="C296:C300"/>
    <mergeCell ref="E296:E300"/>
    <mergeCell ref="F296:F300"/>
    <mergeCell ref="B196:C196"/>
    <mergeCell ref="E160:E167"/>
    <mergeCell ref="F160:F167"/>
    <mergeCell ref="B160:B173"/>
    <mergeCell ref="N383:N384"/>
    <mergeCell ref="N377:N381"/>
    <mergeCell ref="N361:N367"/>
    <mergeCell ref="N288:N299"/>
    <mergeCell ref="N157:N164"/>
    <mergeCell ref="N128:N130"/>
    <mergeCell ref="N123:N124"/>
    <mergeCell ref="N74:N80"/>
    <mergeCell ref="N21:N22"/>
  </mergeCells>
  <pageMargins left="0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23"/>
  <sheetViews>
    <sheetView tabSelected="1" topLeftCell="A13" zoomScale="90" zoomScaleNormal="90" workbookViewId="0">
      <selection activeCell="G414" sqref="G414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29"/>
      <c r="B1" s="29"/>
      <c r="C1" s="460" t="s">
        <v>488</v>
      </c>
      <c r="D1" s="460"/>
      <c r="E1" s="460"/>
      <c r="F1" s="460"/>
      <c r="G1" s="29"/>
      <c r="H1" s="29"/>
      <c r="I1" s="29"/>
      <c r="J1" s="29"/>
    </row>
    <row r="2" spans="1:10" ht="17.399999999999999" thickBot="1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16.8">
      <c r="A3" s="461" t="s">
        <v>5</v>
      </c>
      <c r="B3" s="463" t="s">
        <v>450</v>
      </c>
      <c r="C3" s="465" t="s">
        <v>486</v>
      </c>
      <c r="D3" s="466"/>
      <c r="E3" s="466"/>
      <c r="F3" s="455" t="s">
        <v>451</v>
      </c>
      <c r="G3" s="467" t="s">
        <v>487</v>
      </c>
      <c r="H3" s="468"/>
      <c r="I3" s="469"/>
      <c r="J3" s="455" t="s">
        <v>451</v>
      </c>
    </row>
    <row r="4" spans="1:10" ht="16.8">
      <c r="A4" s="462"/>
      <c r="B4" s="464"/>
      <c r="C4" s="30" t="s">
        <v>452</v>
      </c>
      <c r="D4" s="31" t="s">
        <v>453</v>
      </c>
      <c r="E4" s="31" t="s">
        <v>454</v>
      </c>
      <c r="F4" s="456"/>
      <c r="G4" s="30" t="s">
        <v>452</v>
      </c>
      <c r="H4" s="31" t="s">
        <v>453</v>
      </c>
      <c r="I4" s="31" t="s">
        <v>454</v>
      </c>
      <c r="J4" s="456"/>
    </row>
    <row r="5" spans="1:10" s="28" customFormat="1" ht="16.8">
      <c r="A5" s="235">
        <v>1</v>
      </c>
      <c r="B5" s="236" t="s">
        <v>455</v>
      </c>
      <c r="C5" s="237">
        <v>4000000</v>
      </c>
      <c r="D5" s="237">
        <v>8445000</v>
      </c>
      <c r="E5" s="238"/>
      <c r="F5" s="238">
        <f>C5+D5+E5</f>
        <v>12445000</v>
      </c>
      <c r="G5" s="238">
        <v>1009000</v>
      </c>
      <c r="H5" s="238"/>
      <c r="I5" s="238"/>
      <c r="J5" s="238">
        <f>G5+H5+I5</f>
        <v>1009000</v>
      </c>
    </row>
    <row r="6" spans="1:10" s="28" customFormat="1" ht="16.8">
      <c r="A6" s="457">
        <f>A5+1</f>
        <v>2</v>
      </c>
      <c r="B6" s="236" t="s">
        <v>456</v>
      </c>
      <c r="C6" s="237">
        <v>26915580</v>
      </c>
      <c r="D6" s="238">
        <f t="shared" ref="D6:I6" si="0">D7+D8+D9</f>
        <v>0</v>
      </c>
      <c r="E6" s="238">
        <f t="shared" si="0"/>
        <v>0</v>
      </c>
      <c r="F6" s="237">
        <v>26915580</v>
      </c>
      <c r="G6" s="237">
        <v>18086981.219999999</v>
      </c>
      <c r="H6" s="238">
        <f t="shared" si="0"/>
        <v>0</v>
      </c>
      <c r="I6" s="238">
        <f t="shared" si="0"/>
        <v>0</v>
      </c>
      <c r="J6" s="237">
        <v>18086981.219999999</v>
      </c>
    </row>
    <row r="7" spans="1:10" s="28" customFormat="1">
      <c r="A7" s="458"/>
      <c r="B7" s="239" t="s">
        <v>457</v>
      </c>
      <c r="C7" s="240">
        <v>0</v>
      </c>
      <c r="D7" s="240"/>
      <c r="E7" s="240"/>
      <c r="F7" s="240">
        <f>C7+D7+E7</f>
        <v>0</v>
      </c>
      <c r="G7" s="240">
        <f t="shared" ref="G7" si="1">D7+E7+F7</f>
        <v>0</v>
      </c>
      <c r="H7" s="240"/>
      <c r="I7" s="240"/>
      <c r="J7" s="240">
        <f>G7+H7+I7</f>
        <v>0</v>
      </c>
    </row>
    <row r="8" spans="1:10" s="28" customFormat="1">
      <c r="A8" s="458"/>
      <c r="B8" s="239" t="s">
        <v>458</v>
      </c>
      <c r="C8" s="241">
        <v>23115580</v>
      </c>
      <c r="D8" s="240"/>
      <c r="E8" s="240"/>
      <c r="F8" s="242">
        <f>C8+D8+E8</f>
        <v>23115580</v>
      </c>
      <c r="G8" s="240">
        <v>15480822.51</v>
      </c>
      <c r="H8" s="240"/>
      <c r="I8" s="240"/>
      <c r="J8" s="240">
        <v>15480822.51</v>
      </c>
    </row>
    <row r="9" spans="1:10" s="28" customFormat="1">
      <c r="A9" s="459"/>
      <c r="B9" s="239" t="s">
        <v>459</v>
      </c>
      <c r="C9" s="241">
        <v>3800000</v>
      </c>
      <c r="D9" s="240"/>
      <c r="E9" s="240"/>
      <c r="F9" s="243">
        <f>C9+D9+E9</f>
        <v>3800000</v>
      </c>
      <c r="G9" s="240">
        <v>2606158.71</v>
      </c>
      <c r="H9" s="240"/>
      <c r="I9" s="240"/>
      <c r="J9" s="240">
        <v>2606158.71</v>
      </c>
    </row>
    <row r="10" spans="1:10" s="28" customFormat="1" ht="16.8">
      <c r="A10" s="235">
        <f>A6+1</f>
        <v>3</v>
      </c>
      <c r="B10" s="236" t="s">
        <v>460</v>
      </c>
      <c r="C10" s="244">
        <v>1703801</v>
      </c>
      <c r="D10" s="245">
        <v>14821830</v>
      </c>
      <c r="E10" s="238"/>
      <c r="F10" s="244">
        <f>SUM(C10:E10)</f>
        <v>16525631</v>
      </c>
      <c r="G10" s="244">
        <v>56931</v>
      </c>
      <c r="H10" s="246">
        <v>0</v>
      </c>
      <c r="I10" s="238"/>
      <c r="J10" s="244">
        <v>56931</v>
      </c>
    </row>
    <row r="11" spans="1:10" s="28" customFormat="1" ht="16.8">
      <c r="A11" s="235">
        <f t="shared" ref="A11:A32" si="2">A10+1</f>
        <v>4</v>
      </c>
      <c r="B11" s="236" t="s">
        <v>461</v>
      </c>
      <c r="C11" s="247">
        <v>73682056.599999994</v>
      </c>
      <c r="D11" s="237">
        <v>249000000</v>
      </c>
      <c r="E11" s="238"/>
      <c r="F11" s="238">
        <f>SUM(C11:E11)</f>
        <v>322682056.60000002</v>
      </c>
      <c r="G11" s="237">
        <v>50241860.210000001</v>
      </c>
      <c r="H11" s="248">
        <v>98579899.140000001</v>
      </c>
      <c r="I11" s="238"/>
      <c r="J11" s="249">
        <f>G11+H11+I10</f>
        <v>148821759.34999999</v>
      </c>
    </row>
    <row r="12" spans="1:10" s="28" customFormat="1" ht="16.8">
      <c r="A12" s="235">
        <f t="shared" si="2"/>
        <v>5</v>
      </c>
      <c r="B12" s="236" t="s">
        <v>462</v>
      </c>
      <c r="C12" s="247">
        <v>2957599</v>
      </c>
      <c r="D12" s="238"/>
      <c r="E12" s="238"/>
      <c r="F12" s="247">
        <v>2957599</v>
      </c>
      <c r="G12" s="250">
        <v>1057338.0900000001</v>
      </c>
      <c r="H12" s="238"/>
      <c r="I12" s="238"/>
      <c r="J12" s="251">
        <f t="shared" ref="J12:J30" si="3">G12+H12+I12</f>
        <v>1057338.0900000001</v>
      </c>
    </row>
    <row r="13" spans="1:10" s="28" customFormat="1" ht="16.8">
      <c r="A13" s="235">
        <f t="shared" si="2"/>
        <v>6</v>
      </c>
      <c r="B13" s="236" t="s">
        <v>463</v>
      </c>
      <c r="C13" s="247">
        <v>83802122.180000007</v>
      </c>
      <c r="D13" s="237">
        <v>3297288.81</v>
      </c>
      <c r="E13" s="238"/>
      <c r="F13" s="251">
        <f t="shared" ref="F13:F30" si="4">C13+D13+E13</f>
        <v>87099410.99000001</v>
      </c>
      <c r="G13" s="247">
        <v>51527421.189999998</v>
      </c>
      <c r="H13" s="238">
        <v>978955.81</v>
      </c>
      <c r="I13" s="238"/>
      <c r="J13" s="251">
        <f t="shared" si="3"/>
        <v>52506377</v>
      </c>
    </row>
    <row r="14" spans="1:10" s="28" customFormat="1" ht="16.8">
      <c r="A14" s="235">
        <f t="shared" si="2"/>
        <v>7</v>
      </c>
      <c r="B14" s="236" t="s">
        <v>464</v>
      </c>
      <c r="C14" s="247">
        <v>4010888.85</v>
      </c>
      <c r="D14" s="237">
        <v>5825435.0599999996</v>
      </c>
      <c r="E14" s="238">
        <v>1034563.39</v>
      </c>
      <c r="F14" s="251">
        <f t="shared" si="4"/>
        <v>10870887.300000001</v>
      </c>
      <c r="G14" s="250">
        <v>4010888.85</v>
      </c>
      <c r="H14" s="238">
        <v>5825435.0599999996</v>
      </c>
      <c r="I14" s="238">
        <v>1034563.39</v>
      </c>
      <c r="J14" s="251">
        <f t="shared" si="3"/>
        <v>10870887.300000001</v>
      </c>
    </row>
    <row r="15" spans="1:10" s="28" customFormat="1" ht="16.8">
      <c r="A15" s="235">
        <f t="shared" si="2"/>
        <v>8</v>
      </c>
      <c r="B15" s="236" t="s">
        <v>465</v>
      </c>
      <c r="C15" s="247">
        <v>5645915.9800000004</v>
      </c>
      <c r="D15" s="237">
        <v>222383992.36000001</v>
      </c>
      <c r="E15" s="238"/>
      <c r="F15" s="251">
        <f t="shared" si="4"/>
        <v>228029908.34</v>
      </c>
      <c r="G15" s="250">
        <v>701942.05</v>
      </c>
      <c r="H15" s="238">
        <v>40991199.689999998</v>
      </c>
      <c r="I15" s="238"/>
      <c r="J15" s="249">
        <f t="shared" si="3"/>
        <v>41693141.739999995</v>
      </c>
    </row>
    <row r="16" spans="1:10" s="28" customFormat="1" ht="16.8">
      <c r="A16" s="235">
        <f t="shared" si="2"/>
        <v>9</v>
      </c>
      <c r="B16" s="236" t="s">
        <v>466</v>
      </c>
      <c r="C16" s="247">
        <v>1116000</v>
      </c>
      <c r="D16" s="238"/>
      <c r="E16" s="238"/>
      <c r="F16" s="251">
        <f t="shared" si="4"/>
        <v>1116000</v>
      </c>
      <c r="G16" s="250">
        <v>396111.83</v>
      </c>
      <c r="H16" s="238"/>
      <c r="I16" s="238"/>
      <c r="J16" s="251">
        <f t="shared" si="3"/>
        <v>396111.83</v>
      </c>
    </row>
    <row r="17" spans="1:10" s="28" customFormat="1" ht="16.8">
      <c r="A17" s="235">
        <f t="shared" si="2"/>
        <v>10</v>
      </c>
      <c r="B17" s="236" t="s">
        <v>467</v>
      </c>
      <c r="C17" s="250">
        <v>586465</v>
      </c>
      <c r="D17" s="238">
        <v>970510</v>
      </c>
      <c r="E17" s="238"/>
      <c r="F17" s="251">
        <f t="shared" si="4"/>
        <v>1556975</v>
      </c>
      <c r="G17" s="250">
        <v>586465</v>
      </c>
      <c r="H17" s="238">
        <v>970510</v>
      </c>
      <c r="I17" s="238"/>
      <c r="J17" s="251">
        <f t="shared" si="3"/>
        <v>1556975</v>
      </c>
    </row>
    <row r="18" spans="1:10" s="28" customFormat="1" ht="16.8">
      <c r="A18" s="235">
        <f t="shared" si="2"/>
        <v>11</v>
      </c>
      <c r="B18" s="236" t="s">
        <v>468</v>
      </c>
      <c r="C18" s="247">
        <v>10246505.279999999</v>
      </c>
      <c r="D18" s="238"/>
      <c r="E18" s="238"/>
      <c r="F18" s="251">
        <f t="shared" si="4"/>
        <v>10246505.279999999</v>
      </c>
      <c r="G18" s="250">
        <v>7471795.1699999999</v>
      </c>
      <c r="H18" s="238"/>
      <c r="I18" s="238"/>
      <c r="J18" s="251">
        <f t="shared" si="3"/>
        <v>7471795.1699999999</v>
      </c>
    </row>
    <row r="19" spans="1:10" s="28" customFormat="1" ht="16.2" customHeight="1">
      <c r="A19" s="235">
        <f t="shared" si="2"/>
        <v>12</v>
      </c>
      <c r="B19" s="236" t="s">
        <v>469</v>
      </c>
      <c r="C19" s="247">
        <v>101127952.40000001</v>
      </c>
      <c r="D19" s="238">
        <v>4564700</v>
      </c>
      <c r="E19" s="238"/>
      <c r="F19" s="251">
        <f t="shared" si="4"/>
        <v>105692652.40000001</v>
      </c>
      <c r="G19" s="247">
        <v>61446211.479999997</v>
      </c>
      <c r="H19" s="238">
        <v>3382566.05</v>
      </c>
      <c r="I19" s="238"/>
      <c r="J19" s="251">
        <f t="shared" si="3"/>
        <v>64828777.529999994</v>
      </c>
    </row>
    <row r="20" spans="1:10" s="234" customFormat="1" ht="16.8">
      <c r="A20" s="35">
        <f t="shared" si="2"/>
        <v>13</v>
      </c>
      <c r="B20" s="34" t="s">
        <v>470</v>
      </c>
      <c r="C20" s="37">
        <v>10468192</v>
      </c>
      <c r="D20" s="36"/>
      <c r="E20" s="36"/>
      <c r="F20" s="39">
        <f t="shared" si="4"/>
        <v>10468192</v>
      </c>
      <c r="G20" s="38">
        <v>3436468.03</v>
      </c>
      <c r="H20" s="36"/>
      <c r="I20" s="36"/>
      <c r="J20" s="39">
        <f t="shared" si="3"/>
        <v>3436468.03</v>
      </c>
    </row>
    <row r="21" spans="1:10" s="28" customFormat="1" ht="16.8">
      <c r="A21" s="235">
        <f t="shared" si="2"/>
        <v>14</v>
      </c>
      <c r="B21" s="236" t="s">
        <v>471</v>
      </c>
      <c r="C21" s="247">
        <v>24076547.609999999</v>
      </c>
      <c r="D21" s="238"/>
      <c r="E21" s="238"/>
      <c r="F21" s="251">
        <f t="shared" si="4"/>
        <v>24076547.609999999</v>
      </c>
      <c r="G21" s="247">
        <v>15753185.74</v>
      </c>
      <c r="H21" s="238"/>
      <c r="I21" s="238"/>
      <c r="J21" s="251">
        <f t="shared" si="3"/>
        <v>15753185.74</v>
      </c>
    </row>
    <row r="22" spans="1:10" s="28" customFormat="1" ht="16.8">
      <c r="A22" s="235">
        <f t="shared" si="2"/>
        <v>15</v>
      </c>
      <c r="B22" s="236" t="s">
        <v>472</v>
      </c>
      <c r="C22" s="247">
        <v>8092700</v>
      </c>
      <c r="D22" s="238">
        <v>3092346</v>
      </c>
      <c r="E22" s="238"/>
      <c r="F22" s="251">
        <f t="shared" si="4"/>
        <v>11185046</v>
      </c>
      <c r="G22" s="250">
        <v>5720899.25</v>
      </c>
      <c r="H22" s="238">
        <v>3053897.11</v>
      </c>
      <c r="I22" s="238"/>
      <c r="J22" s="251">
        <f t="shared" si="3"/>
        <v>8774796.3599999994</v>
      </c>
    </row>
    <row r="23" spans="1:10" s="28" customFormat="1" ht="16.8">
      <c r="A23" s="235">
        <f t="shared" si="2"/>
        <v>16</v>
      </c>
      <c r="B23" s="236" t="s">
        <v>473</v>
      </c>
      <c r="C23" s="247">
        <v>117700002.44</v>
      </c>
      <c r="D23" s="237">
        <v>10607391.32</v>
      </c>
      <c r="E23" s="238">
        <v>227300.13</v>
      </c>
      <c r="F23" s="251">
        <f t="shared" si="4"/>
        <v>128534693.88999999</v>
      </c>
      <c r="G23" s="247">
        <v>82828355.040000007</v>
      </c>
      <c r="H23" s="238">
        <v>127856.32000000001</v>
      </c>
      <c r="I23" s="238">
        <v>227300.13</v>
      </c>
      <c r="J23" s="251">
        <f t="shared" si="3"/>
        <v>83183511.489999995</v>
      </c>
    </row>
    <row r="24" spans="1:10" s="28" customFormat="1" ht="16.8">
      <c r="A24" s="235">
        <f t="shared" si="2"/>
        <v>17</v>
      </c>
      <c r="B24" s="236" t="s">
        <v>474</v>
      </c>
      <c r="C24" s="250">
        <v>691200</v>
      </c>
      <c r="D24" s="238"/>
      <c r="E24" s="238"/>
      <c r="F24" s="251">
        <f t="shared" si="4"/>
        <v>691200</v>
      </c>
      <c r="G24" s="250">
        <v>436215.05</v>
      </c>
      <c r="H24" s="238"/>
      <c r="I24" s="238"/>
      <c r="J24" s="251">
        <f t="shared" si="3"/>
        <v>436215.05</v>
      </c>
    </row>
    <row r="25" spans="1:10" s="28" customFormat="1" ht="16.8">
      <c r="A25" s="235">
        <f t="shared" si="2"/>
        <v>18</v>
      </c>
      <c r="B25" s="236" t="s">
        <v>475</v>
      </c>
      <c r="C25" s="247">
        <v>5076279</v>
      </c>
      <c r="D25" s="237">
        <v>36151853.939999998</v>
      </c>
      <c r="E25" s="238">
        <v>58170547.060000002</v>
      </c>
      <c r="F25" s="251">
        <f t="shared" si="4"/>
        <v>99398680</v>
      </c>
      <c r="G25" s="250">
        <v>2811822.65</v>
      </c>
      <c r="H25" s="237">
        <v>14174757.67</v>
      </c>
      <c r="I25" s="238">
        <v>37901974.57</v>
      </c>
      <c r="J25" s="251">
        <f t="shared" si="3"/>
        <v>54888554.890000001</v>
      </c>
    </row>
    <row r="26" spans="1:10" s="28" customFormat="1" ht="16.8">
      <c r="A26" s="235">
        <f t="shared" si="2"/>
        <v>19</v>
      </c>
      <c r="B26" s="236" t="s">
        <v>476</v>
      </c>
      <c r="C26" s="250">
        <v>0</v>
      </c>
      <c r="D26" s="238">
        <v>0</v>
      </c>
      <c r="E26" s="238">
        <v>0</v>
      </c>
      <c r="F26" s="251">
        <f t="shared" si="4"/>
        <v>0</v>
      </c>
      <c r="G26" s="250">
        <v>0</v>
      </c>
      <c r="H26" s="238">
        <v>0</v>
      </c>
      <c r="I26" s="238">
        <v>0</v>
      </c>
      <c r="J26" s="251">
        <f t="shared" si="3"/>
        <v>0</v>
      </c>
    </row>
    <row r="27" spans="1:10" s="28" customFormat="1" ht="16.8">
      <c r="A27" s="235">
        <f t="shared" si="2"/>
        <v>20</v>
      </c>
      <c r="B27" s="236" t="s">
        <v>477</v>
      </c>
      <c r="C27" s="250">
        <v>1067181.49</v>
      </c>
      <c r="D27" s="238">
        <v>5000000</v>
      </c>
      <c r="E27" s="238"/>
      <c r="F27" s="251">
        <f t="shared" si="4"/>
        <v>6067181.4900000002</v>
      </c>
      <c r="G27" s="250">
        <v>109980.56</v>
      </c>
      <c r="H27" s="238">
        <v>0</v>
      </c>
      <c r="I27" s="238"/>
      <c r="J27" s="251">
        <f t="shared" si="3"/>
        <v>109980.56</v>
      </c>
    </row>
    <row r="28" spans="1:10" s="28" customFormat="1" ht="16.8">
      <c r="A28" s="235">
        <f t="shared" si="2"/>
        <v>21</v>
      </c>
      <c r="B28" s="236" t="s">
        <v>478</v>
      </c>
      <c r="C28" s="250">
        <v>795000</v>
      </c>
      <c r="D28" s="238"/>
      <c r="E28" s="238"/>
      <c r="F28" s="251">
        <f t="shared" si="4"/>
        <v>795000</v>
      </c>
      <c r="G28" s="250">
        <v>560975</v>
      </c>
      <c r="H28" s="238"/>
      <c r="I28" s="238"/>
      <c r="J28" s="251">
        <f t="shared" si="3"/>
        <v>560975</v>
      </c>
    </row>
    <row r="29" spans="1:10" s="28" customFormat="1" ht="16.8">
      <c r="A29" s="235">
        <f t="shared" si="2"/>
        <v>22</v>
      </c>
      <c r="B29" s="236" t="s">
        <v>479</v>
      </c>
      <c r="C29" s="250">
        <v>545359.6</v>
      </c>
      <c r="D29" s="238">
        <v>8291400</v>
      </c>
      <c r="E29" s="238">
        <v>53613600</v>
      </c>
      <c r="F29" s="251">
        <f t="shared" si="4"/>
        <v>62450359.600000001</v>
      </c>
      <c r="G29" s="250">
        <v>432426.31</v>
      </c>
      <c r="H29" s="238">
        <v>8213925.4100000001</v>
      </c>
      <c r="I29" s="238">
        <v>53112636.18</v>
      </c>
      <c r="J29" s="251">
        <f t="shared" si="3"/>
        <v>61758987.899999999</v>
      </c>
    </row>
    <row r="30" spans="1:10" s="28" customFormat="1" ht="33.6">
      <c r="A30" s="252">
        <f t="shared" si="2"/>
        <v>23</v>
      </c>
      <c r="B30" s="253" t="s">
        <v>480</v>
      </c>
      <c r="C30" s="250">
        <v>17188390</v>
      </c>
      <c r="D30" s="250">
        <v>3105501.03</v>
      </c>
      <c r="E30" s="238"/>
      <c r="F30" s="251">
        <f t="shared" si="4"/>
        <v>20293891.030000001</v>
      </c>
      <c r="G30" s="250">
        <v>12658014.359999999</v>
      </c>
      <c r="H30" s="250">
        <v>1523276</v>
      </c>
      <c r="I30" s="238"/>
      <c r="J30" s="251">
        <f t="shared" si="3"/>
        <v>14181290.359999999</v>
      </c>
    </row>
    <row r="31" spans="1:10" s="28" customFormat="1" ht="16.8">
      <c r="A31" s="235">
        <f t="shared" si="2"/>
        <v>24</v>
      </c>
      <c r="B31" s="254" t="s">
        <v>481</v>
      </c>
      <c r="C31" s="255" t="s">
        <v>31</v>
      </c>
      <c r="D31" s="256"/>
      <c r="E31" s="256"/>
      <c r="F31" s="257" t="s">
        <v>165</v>
      </c>
      <c r="G31" s="255"/>
      <c r="H31" s="256"/>
      <c r="I31" s="256"/>
      <c r="J31" s="257" t="s">
        <v>165</v>
      </c>
    </row>
    <row r="32" spans="1:10" s="28" customFormat="1" ht="16.8">
      <c r="A32" s="235">
        <f t="shared" si="2"/>
        <v>25</v>
      </c>
      <c r="B32" s="254" t="s">
        <v>482</v>
      </c>
      <c r="C32" s="255"/>
      <c r="D32" s="256"/>
      <c r="E32" s="256"/>
      <c r="F32" s="257" t="s">
        <v>165</v>
      </c>
      <c r="G32" s="255"/>
      <c r="H32" s="256"/>
      <c r="I32" s="256"/>
      <c r="J32" s="257" t="s">
        <v>165</v>
      </c>
    </row>
    <row r="33" spans="1:10" s="28" customFormat="1" ht="17.399999999999999" thickBot="1">
      <c r="A33" s="258"/>
      <c r="B33" s="259" t="s">
        <v>380</v>
      </c>
      <c r="C33" s="260">
        <f>SUM(C7:C30)+C5</f>
        <v>501495738.43000001</v>
      </c>
      <c r="D33" s="261">
        <f>SUM(D5:D32)</f>
        <v>575557248.51999998</v>
      </c>
      <c r="E33" s="261">
        <f>SUM(E6:E30)</f>
        <v>113046010.58000001</v>
      </c>
      <c r="F33" s="262">
        <f>SUM(C33:E33)</f>
        <v>1190098997.53</v>
      </c>
      <c r="G33" s="260">
        <f>SUM(G7:G30)+G5</f>
        <v>321341288.08000004</v>
      </c>
      <c r="H33" s="260">
        <f>SUM(H6:H30)</f>
        <v>177822278.25999999</v>
      </c>
      <c r="I33" s="260">
        <f>SUM(I6:I30)</f>
        <v>92276474.270000011</v>
      </c>
      <c r="J33" s="262">
        <f>G33+H33+I33</f>
        <v>591440040.61000001</v>
      </c>
    </row>
    <row r="34" spans="1:10" s="28" customFormat="1" ht="16.8">
      <c r="A34" s="263" t="s">
        <v>483</v>
      </c>
      <c r="B34" s="32" t="s">
        <v>484</v>
      </c>
      <c r="C34" s="264"/>
      <c r="D34" s="264"/>
      <c r="E34" s="264"/>
      <c r="F34" s="265"/>
      <c r="G34" s="264"/>
      <c r="H34" s="264"/>
      <c r="I34" s="264"/>
      <c r="J34" s="265"/>
    </row>
    <row r="35" spans="1:10" s="28" customFormat="1" ht="16.8">
      <c r="A35" s="266"/>
      <c r="B35" s="33" t="s">
        <v>485</v>
      </c>
      <c r="C35" s="267" t="e">
        <f>SUM(C10:C30+C5:C6)</f>
        <v>#VALUE!</v>
      </c>
      <c r="D35" s="267">
        <f t="shared" ref="D35:I35" si="5">D33-D34</f>
        <v>575557248.51999998</v>
      </c>
      <c r="E35" s="267">
        <f t="shared" si="5"/>
        <v>113046010.58000001</v>
      </c>
      <c r="F35" s="268">
        <f t="shared" si="5"/>
        <v>1190098997.53</v>
      </c>
      <c r="G35" s="267">
        <f t="shared" si="5"/>
        <v>321341288.08000004</v>
      </c>
      <c r="H35" s="267">
        <f t="shared" si="5"/>
        <v>177822278.25999999</v>
      </c>
      <c r="I35" s="267">
        <f t="shared" si="5"/>
        <v>92276474.270000011</v>
      </c>
      <c r="J35" s="268">
        <f>SUM(G35:I35)</f>
        <v>591440040.61000001</v>
      </c>
    </row>
    <row r="36" spans="1:10" s="28" customFormat="1" ht="16.8">
      <c r="A36" s="269"/>
      <c r="B36" s="269"/>
      <c r="C36" s="292"/>
      <c r="D36" s="269"/>
      <c r="E36" s="269"/>
      <c r="F36" s="269"/>
      <c r="G36" s="296"/>
      <c r="H36" s="270"/>
      <c r="I36" s="270"/>
      <c r="J36" s="269"/>
    </row>
    <row r="37" spans="1:10" s="28" customFormat="1" ht="16.8">
      <c r="A37" s="271"/>
      <c r="B37" s="271"/>
      <c r="C37" s="271"/>
      <c r="D37" s="271"/>
      <c r="E37" s="272"/>
      <c r="F37" s="272"/>
      <c r="G37" s="238"/>
      <c r="H37" s="271"/>
      <c r="I37" s="294">
        <f>SUM(I13:I30)</f>
        <v>92276474.270000011</v>
      </c>
      <c r="J37" s="272"/>
    </row>
    <row r="38" spans="1:10" s="28" customFormat="1" ht="16.8">
      <c r="A38" s="271"/>
      <c r="B38" s="271"/>
      <c r="C38" s="237"/>
      <c r="D38" s="271"/>
      <c r="E38" s="271"/>
      <c r="F38" s="272"/>
      <c r="G38" s="272"/>
      <c r="H38" s="271"/>
      <c r="I38" s="271"/>
      <c r="J38" s="272"/>
    </row>
    <row r="39" spans="1:10" s="28" customFormat="1">
      <c r="F39" s="273"/>
      <c r="G39" s="273"/>
    </row>
    <row r="40" spans="1:10">
      <c r="G40" s="295"/>
    </row>
    <row r="382" spans="11:11" ht="15.6" customHeight="1">
      <c r="K382" s="470" t="s">
        <v>424</v>
      </c>
    </row>
    <row r="383" spans="11:11">
      <c r="K383" s="470"/>
    </row>
    <row r="412" spans="1:11">
      <c r="A412" s="8"/>
      <c r="E412" s="8"/>
      <c r="F412" s="491"/>
      <c r="G412" s="8"/>
      <c r="H412" s="8"/>
      <c r="I412" s="8"/>
      <c r="J412" s="8"/>
      <c r="K412" s="8"/>
    </row>
    <row r="413" spans="1:11">
      <c r="A413" s="8"/>
      <c r="G413" s="8"/>
      <c r="H413" s="8"/>
      <c r="I413" s="8"/>
      <c r="J413" s="8"/>
      <c r="K413" s="8"/>
    </row>
    <row r="414" spans="1:11">
      <c r="A414" s="8"/>
      <c r="G414" s="8"/>
      <c r="H414" s="8"/>
      <c r="I414" s="8"/>
      <c r="J414" s="8"/>
      <c r="K414" s="8"/>
    </row>
    <row r="415" spans="1:11">
      <c r="A415" s="8"/>
      <c r="G415" s="8"/>
      <c r="H415" s="8"/>
      <c r="I415" s="8"/>
      <c r="J415" s="8"/>
      <c r="K415" s="8"/>
    </row>
    <row r="416" spans="1:11">
      <c r="A416" s="8"/>
      <c r="G416" s="8"/>
      <c r="H416" s="8"/>
      <c r="I416" s="8"/>
      <c r="J416" s="8"/>
      <c r="K416" s="8"/>
    </row>
    <row r="417" spans="1:11">
      <c r="A417" s="8"/>
      <c r="G417" s="8"/>
      <c r="H417" s="8"/>
      <c r="I417" s="8"/>
      <c r="J417" s="8"/>
      <c r="K417" s="8"/>
    </row>
    <row r="418" spans="1:11">
      <c r="C418" s="475"/>
      <c r="D418" s="475"/>
      <c r="E418" s="475"/>
      <c r="F418" s="475"/>
    </row>
    <row r="419" spans="1:11">
      <c r="C419" s="15"/>
      <c r="D419" s="15"/>
      <c r="E419" s="15"/>
      <c r="F419" s="15"/>
    </row>
    <row r="420" spans="1:11">
      <c r="C420" s="15"/>
      <c r="D420" s="15"/>
      <c r="E420" s="15"/>
      <c r="F420" s="15"/>
    </row>
    <row r="421" spans="1:11">
      <c r="C421" s="15"/>
      <c r="D421" s="15"/>
      <c r="E421" s="15"/>
      <c r="F421" s="15"/>
    </row>
    <row r="422" spans="1:11">
      <c r="C422" s="15"/>
      <c r="D422" s="15"/>
      <c r="E422" s="15"/>
      <c r="F422" s="15"/>
    </row>
    <row r="423" spans="1:11">
      <c r="C423" s="15"/>
      <c r="D423" s="15"/>
      <c r="E423" s="15"/>
      <c r="F423" s="15"/>
    </row>
  </sheetData>
  <mergeCells count="9">
    <mergeCell ref="K382:K383"/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2022-11-02T04:52:21Z</dcterms:modified>
</cp:coreProperties>
</file>