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дотаций'!$A$1:$L$50</definedName>
  </definedNames>
  <calcPr calcId="125725"/>
</workbook>
</file>

<file path=xl/calcChain.xml><?xml version="1.0" encoding="utf-8"?>
<calcChain xmlns="http://schemas.openxmlformats.org/spreadsheetml/2006/main">
  <c r="F9" i="7"/>
  <c r="F46" l="1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20"/>
  <c r="F10"/>
  <c r="F11"/>
  <c r="F12"/>
  <c r="F13"/>
  <c r="F14"/>
  <c r="F15"/>
  <c r="F16"/>
  <c r="F17"/>
  <c r="F18"/>
  <c r="G9"/>
  <c r="E8"/>
  <c r="E19"/>
  <c r="D42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D9"/>
  <c r="L9" l="1"/>
  <c r="H9"/>
  <c r="E47"/>
  <c r="F19"/>
  <c r="F8"/>
  <c r="I47"/>
  <c r="J47"/>
  <c r="G46"/>
  <c r="L46" s="1"/>
  <c r="G42"/>
  <c r="L42" s="1"/>
  <c r="G38"/>
  <c r="L38" s="1"/>
  <c r="G30"/>
  <c r="L30" s="1"/>
  <c r="G22"/>
  <c r="L22" s="1"/>
  <c r="G15"/>
  <c r="L15" s="1"/>
  <c r="G34"/>
  <c r="L34" s="1"/>
  <c r="G26"/>
  <c r="L26" s="1"/>
  <c r="G11"/>
  <c r="L11" s="1"/>
  <c r="K47"/>
  <c r="F47" l="1"/>
  <c r="G21"/>
  <c r="L21" s="1"/>
  <c r="G37"/>
  <c r="L37" s="1"/>
  <c r="G12"/>
  <c r="L12" s="1"/>
  <c r="G25"/>
  <c r="L25" s="1"/>
  <c r="G29"/>
  <c r="L29" s="1"/>
  <c r="G33"/>
  <c r="L33" s="1"/>
  <c r="G41"/>
  <c r="L41" s="1"/>
  <c r="G45"/>
  <c r="L45" s="1"/>
  <c r="G13"/>
  <c r="L13" s="1"/>
  <c r="G24"/>
  <c r="L24" s="1"/>
  <c r="G32"/>
  <c r="L32" s="1"/>
  <c r="G44"/>
  <c r="L44" s="1"/>
  <c r="G17"/>
  <c r="L17" s="1"/>
  <c r="G20"/>
  <c r="L20" s="1"/>
  <c r="G28"/>
  <c r="L28" s="1"/>
  <c r="G36"/>
  <c r="L36" s="1"/>
  <c r="G40"/>
  <c r="L40" s="1"/>
  <c r="G18"/>
  <c r="L18" s="1"/>
  <c r="G14"/>
  <c r="L14" s="1"/>
  <c r="G10"/>
  <c r="L10" s="1"/>
  <c r="G23"/>
  <c r="L23" s="1"/>
  <c r="G27"/>
  <c r="L27" s="1"/>
  <c r="G31"/>
  <c r="L31" s="1"/>
  <c r="G35"/>
  <c r="L35" s="1"/>
  <c r="G39"/>
  <c r="L39" s="1"/>
  <c r="G43"/>
  <c r="L43" s="1"/>
  <c r="H15"/>
  <c r="H11"/>
  <c r="H22"/>
  <c r="H26"/>
  <c r="H30"/>
  <c r="H34"/>
  <c r="H38"/>
  <c r="H42"/>
  <c r="H46"/>
  <c r="G16"/>
  <c r="L16" s="1"/>
  <c r="H40" l="1"/>
  <c r="H31"/>
  <c r="H28"/>
  <c r="H36"/>
  <c r="H25"/>
  <c r="H39"/>
  <c r="H33"/>
  <c r="H41"/>
  <c r="H14"/>
  <c r="H17"/>
  <c r="H37"/>
  <c r="H43"/>
  <c r="H20"/>
  <c r="G19"/>
  <c r="G8"/>
  <c r="H45"/>
  <c r="H29"/>
  <c r="H12"/>
  <c r="H44"/>
  <c r="H32"/>
  <c r="H21"/>
  <c r="H13"/>
  <c r="H24"/>
  <c r="H35"/>
  <c r="H10"/>
  <c r="H16"/>
  <c r="H23"/>
  <c r="H18"/>
  <c r="H27"/>
  <c r="L19" l="1"/>
  <c r="G47"/>
  <c r="L8"/>
  <c r="H19"/>
  <c r="H8"/>
  <c r="H47" s="1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L47" i="7" l="1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<sst xmlns="http://schemas.openxmlformats.org/spreadsheetml/2006/main" count="113" uniqueCount="72">
  <si>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</si>
  <si>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</si>
  <si>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</si>
  <si>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</si>
  <si>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</si>
  <si>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</si>
  <si>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</si>
  <si>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</si>
  <si>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</si>
  <si>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</si>
  <si>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</si>
  <si>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</si>
  <si>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</si>
  <si>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</si>
  <si>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</si>
  <si>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</si>
  <si>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</si>
  <si>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</si>
  <si>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</si>
  <si>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</si>
  <si>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</si>
  <si>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</si>
  <si>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</si>
  <si>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</si>
  <si>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</si>
  <si>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</si>
  <si>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</si>
  <si>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</si>
  <si>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</si>
  <si>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</si>
  <si>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</si>
  <si>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</si>
  <si>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</si>
  <si>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</si>
  <si>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</si>
  <si>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</si>
  <si>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</si>
  <si>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</si>
  <si>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</si>
  <si>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</si>
  <si>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</si>
  <si>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</si>
  <si>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</si>
  <si>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</si>
  <si>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</si>
  <si>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</si>
  <si>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</si>
  <si>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</si>
  <si>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</si>
  <si>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</si>
  <si>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</si>
  <si>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</si>
  <si>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</si>
  <si>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</si>
  <si>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</si>
  <si>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</si>
  <si>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</si>
  <si>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</si>
  <si>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</si>
  <si>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</si>
  <si>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6=5/11мес.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</si>
  <si>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</si>
  <si>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</si>
  <si>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</si>
  <si>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</si>
  <si>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Распределение дотаций за январь с учетом выполнения условий предоставления дотаций</t>
  </si>
  <si>
    <t>За январь 2022 года</t>
  </si>
  <si>
    <t>Факторный анализ влияния отдельных показателей 
на итоговое распределение за январь 2022 года</t>
  </si>
  <si>
    <t>МО у которых доля дотаций на выравнивание бюджетной обеспеченности в доходах бюджета (без учета субвенций) за 2021 год &gt; 15 %</t>
  </si>
  <si>
    <t>МО, муниципальный долг которых на 01.02.2022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</si>
  <si>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январе 2022 года (не применяется если объем долга на 01.02.2022 не превышает его объем по состоянию на начало 2022 года)</t>
  </si>
  <si>
    <t>непривлечение кредитов кредитных организаций в январе 2022 года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</si>
</sst>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4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99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S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8.42578125" style="1" customWidth="1"/>
    <col min="10" max="10" width="18.85546875" style="1" customWidth="1"/>
    <col min="11" max="11" width="21.140625" style="1" customWidth="1"/>
    <col min="12" max="12" width="13.42578125" style="1" customWidth="1"/>
    <col min="13" max="13" width="36.28515625" style="1" bestFit="1" customWidth="1"/>
    <col min="14" max="14" width="13.7109375" style="1" bestFit="1" customWidth="1"/>
    <col min="15" max="15" width="12.5703125" style="1" bestFit="1" customWidth="1"/>
    <col min="16" max="16" width="10.5703125" style="1" bestFit="1" customWidth="1"/>
    <col min="17" max="16384" width="9.140625" style="1"/>
  </cols>
  <sheetData>
    <row r="1" spans="1:19" ht="21.75" customHeight="1">
      <c r="A1" s="54" t="s">
        <v>57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9" ht="15.75">
      <c r="A2" s="35" t="s">
        <v>66</v>
      </c>
    </row>
    <row r="3" spans="1:19" ht="25.5" customHeight="1">
      <c r="A3" s="55" t="s">
        <v>15</v>
      </c>
      <c r="B3" s="58" t="s">
        <v>58</v>
      </c>
      <c r="C3" s="58"/>
      <c r="D3" s="57" t="s">
        <v>50</v>
      </c>
      <c r="E3" s="56" t="s">
        <v>47</v>
      </c>
      <c r="F3" s="55" t="s">
        <v>48</v>
      </c>
      <c r="G3" s="55" t="s">
        <v>51</v>
      </c>
      <c r="H3" s="55" t="s">
        <v>45</v>
      </c>
      <c r="I3" s="53" t="s">
        <v>61</v>
      </c>
      <c r="J3" s="53"/>
      <c r="K3" s="53"/>
      <c r="L3" s="55" t="s">
        <v>65</v>
      </c>
    </row>
    <row r="4" spans="1:19" ht="36" customHeight="1">
      <c r="A4" s="55"/>
      <c r="B4" s="58"/>
      <c r="C4" s="58"/>
      <c r="D4" s="57"/>
      <c r="E4" s="56"/>
      <c r="F4" s="55"/>
      <c r="G4" s="55"/>
      <c r="H4" s="55"/>
      <c r="I4" s="53" t="s">
        <v>71</v>
      </c>
      <c r="J4" s="53"/>
      <c r="K4" s="53" t="s">
        <v>70</v>
      </c>
      <c r="L4" s="55"/>
    </row>
    <row r="5" spans="1:19" ht="87" customHeight="1">
      <c r="A5" s="55"/>
      <c r="B5" s="58"/>
      <c r="C5" s="58"/>
      <c r="D5" s="57"/>
      <c r="E5" s="56"/>
      <c r="F5" s="55"/>
      <c r="G5" s="55"/>
      <c r="H5" s="55"/>
      <c r="I5" s="53" t="s">
        <v>68</v>
      </c>
      <c r="J5" s="53" t="s">
        <v>69</v>
      </c>
      <c r="K5" s="53"/>
      <c r="L5" s="55"/>
    </row>
    <row r="6" spans="1:19" ht="32.25" customHeight="1">
      <c r="A6" s="55"/>
      <c r="B6" s="45" t="s">
        <v>52</v>
      </c>
      <c r="C6" s="45" t="s">
        <v>16</v>
      </c>
      <c r="D6" s="57"/>
      <c r="E6" s="56"/>
      <c r="F6" s="55"/>
      <c r="G6" s="55"/>
      <c r="H6" s="55"/>
      <c r="I6" s="53"/>
      <c r="J6" s="53"/>
      <c r="K6" s="53"/>
      <c r="L6" s="55"/>
    </row>
    <row r="7" spans="1:1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60</v>
      </c>
      <c r="G7" s="13" t="s">
        <v>62</v>
      </c>
      <c r="H7" s="13" t="s">
        <v>63</v>
      </c>
      <c r="I7" s="13">
        <v>9</v>
      </c>
      <c r="J7" s="13">
        <v>10</v>
      </c>
      <c r="K7" s="13">
        <v>11</v>
      </c>
      <c r="L7" s="13">
        <v>12</v>
      </c>
      <c r="M7" s="1"/>
      <c r="N7" s="1"/>
      <c r="O7" s="1"/>
      <c r="P7" s="1"/>
      <c r="Q7" s="1"/>
      <c r="R7" s="1"/>
      <c r="S7" s="1"/>
    </row>
    <row r="8" spans="1:19" s="3" customFormat="1" ht="32.85" customHeight="1">
      <c r="A8" s="20" t="s">
        <v>53</v>
      </c>
      <c r="B8" s="9"/>
      <c r="C8" s="9"/>
      <c r="D8" s="10"/>
      <c r="E8" s="48">
        <f>SUM(E9:E18)</f>
        <v>1927855</v>
      </c>
      <c r="F8" s="18">
        <f>SUM(F9:F18)</f>
        <v>175259.5</v>
      </c>
      <c r="G8" s="18">
        <f>SUM(G9:G18)</f>
        <v>175259.5</v>
      </c>
      <c r="H8" s="18">
        <f>SUM(H9:H18)</f>
        <v>0</v>
      </c>
      <c r="I8" s="18"/>
      <c r="J8" s="18"/>
      <c r="K8" s="18"/>
      <c r="L8" s="18">
        <f>SUM(L9:L18)</f>
        <v>175259.5</v>
      </c>
      <c r="M8" s="1"/>
      <c r="N8" s="1"/>
      <c r="O8" s="1"/>
      <c r="P8" s="1"/>
      <c r="Q8" s="1"/>
      <c r="R8" s="1"/>
      <c r="S8" s="1"/>
    </row>
    <row r="9" spans="1:19" s="2" customFormat="1" ht="16.5" customHeight="1">
      <c r="A9" s="5" t="s">
        <v>5</v>
      </c>
      <c r="B9" s="4">
        <v>1</v>
      </c>
      <c r="C9" s="4">
        <v>15</v>
      </c>
      <c r="D9" s="24">
        <f>(B9*C9)/C9</f>
        <v>1</v>
      </c>
      <c r="E9" s="49">
        <v>370251</v>
      </c>
      <c r="F9" s="19">
        <f>ROUND(E9/11,1)</f>
        <v>33659.199999999997</v>
      </c>
      <c r="G9" s="19">
        <f>ROUND(D9*F9,1)</f>
        <v>33659.199999999997</v>
      </c>
      <c r="H9" s="19">
        <f>G9-F9</f>
        <v>0</v>
      </c>
      <c r="I9" s="43"/>
      <c r="J9" s="43"/>
      <c r="K9" s="44"/>
      <c r="L9" s="19">
        <f>IF(OR(I9="+",J9="+",K9="+"),0,G9)</f>
        <v>33659.199999999997</v>
      </c>
      <c r="M9" s="1"/>
      <c r="N9" s="1"/>
      <c r="O9" s="1"/>
      <c r="P9" s="36"/>
      <c r="Q9" s="36"/>
      <c r="R9" s="1"/>
      <c r="S9" s="1"/>
    </row>
    <row r="10" spans="1:19" s="2" customFormat="1" ht="17.100000000000001" customHeight="1">
      <c r="A10" s="5" t="s">
        <v>6</v>
      </c>
      <c r="B10" s="4">
        <v>1</v>
      </c>
      <c r="C10" s="4">
        <v>15</v>
      </c>
      <c r="D10" s="24">
        <f t="shared" ref="D10:D46" si="0">(B10*C10)/C10</f>
        <v>1</v>
      </c>
      <c r="E10" s="49">
        <v>785631</v>
      </c>
      <c r="F10" s="19">
        <f t="shared" ref="F10:F18" si="1">ROUND(E10/11,1)</f>
        <v>71421</v>
      </c>
      <c r="G10" s="19">
        <f t="shared" ref="G10:G46" si="2">ROUND(D10*F10,1)</f>
        <v>71421</v>
      </c>
      <c r="H10" s="19">
        <f t="shared" ref="H10:H46" si="3">G10-F10</f>
        <v>0</v>
      </c>
      <c r="I10" s="43"/>
      <c r="J10" s="43"/>
      <c r="K10" s="44"/>
      <c r="L10" s="19">
        <f t="shared" ref="L10:L45" si="4">IF(OR(I10="+",J10="+",K10="+"),0,G10)</f>
        <v>71421</v>
      </c>
      <c r="M10" s="1"/>
      <c r="N10" s="1"/>
      <c r="O10" s="1"/>
      <c r="P10" s="36"/>
      <c r="Q10" s="36"/>
      <c r="R10" s="1"/>
      <c r="S10" s="1"/>
    </row>
    <row r="11" spans="1:19" s="2" customFormat="1" ht="17.100000000000001" customHeight="1">
      <c r="A11" s="5" t="s">
        <v>7</v>
      </c>
      <c r="B11" s="4">
        <v>1</v>
      </c>
      <c r="C11" s="4">
        <v>15</v>
      </c>
      <c r="D11" s="24">
        <f t="shared" si="0"/>
        <v>1</v>
      </c>
      <c r="E11" s="49">
        <v>227898</v>
      </c>
      <c r="F11" s="19">
        <f t="shared" si="1"/>
        <v>20718</v>
      </c>
      <c r="G11" s="19">
        <f t="shared" si="2"/>
        <v>20718</v>
      </c>
      <c r="H11" s="19">
        <f t="shared" si="3"/>
        <v>0</v>
      </c>
      <c r="I11" s="43"/>
      <c r="J11" s="43"/>
      <c r="K11" s="44"/>
      <c r="L11" s="19">
        <f t="shared" si="4"/>
        <v>20718</v>
      </c>
      <c r="M11" s="1"/>
      <c r="N11" s="1"/>
      <c r="O11" s="1"/>
      <c r="P11" s="36"/>
      <c r="Q11" s="36"/>
      <c r="R11" s="1"/>
      <c r="S11" s="1"/>
    </row>
    <row r="12" spans="1:19" s="2" customFormat="1" ht="17.100000000000001" customHeight="1">
      <c r="A12" s="5" t="s">
        <v>8</v>
      </c>
      <c r="B12" s="4">
        <v>1</v>
      </c>
      <c r="C12" s="4">
        <v>15</v>
      </c>
      <c r="D12" s="24">
        <f t="shared" si="0"/>
        <v>1</v>
      </c>
      <c r="E12" s="49">
        <v>96059</v>
      </c>
      <c r="F12" s="19">
        <f t="shared" si="1"/>
        <v>8732.6</v>
      </c>
      <c r="G12" s="19">
        <f t="shared" si="2"/>
        <v>8732.6</v>
      </c>
      <c r="H12" s="19">
        <f t="shared" si="3"/>
        <v>0</v>
      </c>
      <c r="I12" s="43"/>
      <c r="J12" s="43"/>
      <c r="K12" s="44"/>
      <c r="L12" s="19">
        <f t="shared" si="4"/>
        <v>8732.6</v>
      </c>
      <c r="M12" s="1"/>
      <c r="N12" s="1"/>
      <c r="O12" s="1"/>
      <c r="P12" s="36"/>
      <c r="Q12" s="36"/>
      <c r="R12" s="1"/>
      <c r="S12" s="1"/>
    </row>
    <row r="13" spans="1:19" s="2" customFormat="1" ht="17.100000000000001" customHeight="1">
      <c r="A13" s="5" t="s">
        <v>9</v>
      </c>
      <c r="B13" s="4">
        <v>1</v>
      </c>
      <c r="C13" s="4">
        <v>15</v>
      </c>
      <c r="D13" s="24">
        <f t="shared" si="0"/>
        <v>1</v>
      </c>
      <c r="E13" s="49">
        <v>100865</v>
      </c>
      <c r="F13" s="19">
        <f t="shared" si="1"/>
        <v>9169.5</v>
      </c>
      <c r="G13" s="19">
        <f t="shared" si="2"/>
        <v>9169.5</v>
      </c>
      <c r="H13" s="19">
        <f t="shared" si="3"/>
        <v>0</v>
      </c>
      <c r="I13" s="44"/>
      <c r="J13" s="43"/>
      <c r="K13" s="44"/>
      <c r="L13" s="19">
        <f t="shared" si="4"/>
        <v>9169.5</v>
      </c>
      <c r="M13" s="1"/>
      <c r="N13" s="1"/>
      <c r="O13" s="1"/>
      <c r="P13" s="36"/>
      <c r="Q13" s="36"/>
      <c r="R13" s="1"/>
      <c r="S13" s="1"/>
    </row>
    <row r="14" spans="1:19" s="2" customFormat="1" ht="17.100000000000001" customHeight="1">
      <c r="A14" s="5" t="s">
        <v>10</v>
      </c>
      <c r="B14" s="4">
        <v>1</v>
      </c>
      <c r="C14" s="4">
        <v>15</v>
      </c>
      <c r="D14" s="24">
        <f t="shared" si="0"/>
        <v>1</v>
      </c>
      <c r="E14" s="49">
        <v>57581</v>
      </c>
      <c r="F14" s="19">
        <f t="shared" si="1"/>
        <v>5234.6000000000004</v>
      </c>
      <c r="G14" s="19">
        <f t="shared" si="2"/>
        <v>5234.6000000000004</v>
      </c>
      <c r="H14" s="19">
        <f t="shared" si="3"/>
        <v>0</v>
      </c>
      <c r="I14" s="43"/>
      <c r="J14" s="43"/>
      <c r="K14" s="44"/>
      <c r="L14" s="19">
        <f t="shared" si="4"/>
        <v>5234.6000000000004</v>
      </c>
      <c r="M14" s="1"/>
      <c r="N14" s="1"/>
      <c r="O14" s="1"/>
      <c r="P14" s="36"/>
      <c r="Q14" s="36"/>
      <c r="R14" s="1"/>
    </row>
    <row r="15" spans="1:19" s="2" customFormat="1" ht="16.5" customHeight="1">
      <c r="A15" s="5" t="s">
        <v>11</v>
      </c>
      <c r="B15" s="4">
        <v>1</v>
      </c>
      <c r="C15" s="4">
        <v>15</v>
      </c>
      <c r="D15" s="24">
        <f t="shared" si="0"/>
        <v>1</v>
      </c>
      <c r="E15" s="49">
        <v>87166</v>
      </c>
      <c r="F15" s="19">
        <f t="shared" si="1"/>
        <v>7924.2</v>
      </c>
      <c r="G15" s="19">
        <f t="shared" si="2"/>
        <v>7924.2</v>
      </c>
      <c r="H15" s="19">
        <f t="shared" si="3"/>
        <v>0</v>
      </c>
      <c r="I15" s="43"/>
      <c r="J15" s="43"/>
      <c r="K15" s="44"/>
      <c r="L15" s="19">
        <f t="shared" si="4"/>
        <v>7924.2</v>
      </c>
      <c r="M15" s="1"/>
      <c r="N15" s="1"/>
      <c r="O15" s="1"/>
      <c r="P15" s="36"/>
      <c r="Q15" s="36"/>
      <c r="R15" s="1"/>
    </row>
    <row r="16" spans="1:19" s="2" customFormat="1" ht="17.100000000000001" customHeight="1">
      <c r="A16" s="34" t="s">
        <v>12</v>
      </c>
      <c r="B16" s="4">
        <v>1</v>
      </c>
      <c r="C16" s="4">
        <v>15</v>
      </c>
      <c r="D16" s="24">
        <f t="shared" si="0"/>
        <v>1</v>
      </c>
      <c r="E16" s="49">
        <v>64274</v>
      </c>
      <c r="F16" s="19">
        <f t="shared" si="1"/>
        <v>5843.1</v>
      </c>
      <c r="G16" s="19">
        <f t="shared" si="2"/>
        <v>5843.1</v>
      </c>
      <c r="H16" s="19">
        <f t="shared" si="3"/>
        <v>0</v>
      </c>
      <c r="I16" s="43"/>
      <c r="J16" s="43"/>
      <c r="K16" s="44"/>
      <c r="L16" s="19">
        <f t="shared" si="4"/>
        <v>5843.1</v>
      </c>
      <c r="M16" s="1"/>
      <c r="N16" s="1"/>
      <c r="O16" s="1"/>
      <c r="P16" s="36"/>
      <c r="Q16" s="36"/>
      <c r="R16" s="1"/>
    </row>
    <row r="17" spans="1:19" s="2" customFormat="1" ht="17.100000000000001" customHeight="1">
      <c r="A17" s="5" t="s">
        <v>13</v>
      </c>
      <c r="B17" s="4">
        <v>1</v>
      </c>
      <c r="C17" s="4">
        <v>15</v>
      </c>
      <c r="D17" s="24">
        <f t="shared" si="0"/>
        <v>1</v>
      </c>
      <c r="E17" s="49">
        <v>90254</v>
      </c>
      <c r="F17" s="19">
        <f t="shared" si="1"/>
        <v>8204.9</v>
      </c>
      <c r="G17" s="19">
        <f t="shared" si="2"/>
        <v>8204.9</v>
      </c>
      <c r="H17" s="19">
        <f t="shared" si="3"/>
        <v>0</v>
      </c>
      <c r="I17" s="43"/>
      <c r="J17" s="43"/>
      <c r="K17" s="44"/>
      <c r="L17" s="19">
        <f t="shared" si="4"/>
        <v>8204.9</v>
      </c>
      <c r="M17" s="1"/>
      <c r="N17" s="1"/>
      <c r="O17" s="1"/>
      <c r="P17" s="36"/>
      <c r="Q17" s="36"/>
      <c r="R17" s="1"/>
    </row>
    <row r="18" spans="1:19" s="2" customFormat="1" ht="17.100000000000001" customHeight="1">
      <c r="A18" s="5" t="s">
        <v>14</v>
      </c>
      <c r="B18" s="4">
        <v>1</v>
      </c>
      <c r="C18" s="4">
        <v>15</v>
      </c>
      <c r="D18" s="24">
        <f t="shared" si="0"/>
        <v>1</v>
      </c>
      <c r="E18" s="49">
        <v>47876</v>
      </c>
      <c r="F18" s="19">
        <f t="shared" si="1"/>
        <v>4352.3999999999996</v>
      </c>
      <c r="G18" s="19">
        <f t="shared" si="2"/>
        <v>4352.3999999999996</v>
      </c>
      <c r="H18" s="19">
        <f t="shared" si="3"/>
        <v>0</v>
      </c>
      <c r="I18" s="43"/>
      <c r="J18" s="43"/>
      <c r="K18" s="44"/>
      <c r="L18" s="19">
        <f t="shared" si="4"/>
        <v>4352.3999999999996</v>
      </c>
      <c r="M18" s="1"/>
      <c r="N18" s="1"/>
      <c r="O18" s="1"/>
      <c r="P18" s="36"/>
      <c r="Q18" s="36"/>
      <c r="R18" s="1"/>
    </row>
    <row r="19" spans="1:19" s="2" customFormat="1" ht="17.100000000000001" customHeight="1">
      <c r="A19" s="7" t="s">
        <v>17</v>
      </c>
      <c r="B19" s="9"/>
      <c r="C19" s="9"/>
      <c r="D19" s="10"/>
      <c r="E19" s="48">
        <f>SUM(E20:E46)</f>
        <v>1657557</v>
      </c>
      <c r="F19" s="18">
        <f>SUM(F20:F46)</f>
        <v>150686.99999999994</v>
      </c>
      <c r="G19" s="18">
        <f>SUM(G20:G46)</f>
        <v>150686.99999999994</v>
      </c>
      <c r="H19" s="18">
        <f>SUM(H20:H46)</f>
        <v>0</v>
      </c>
      <c r="I19" s="18"/>
      <c r="J19" s="18"/>
      <c r="K19" s="18"/>
      <c r="L19" s="18">
        <f>SUM(L20:L46)</f>
        <v>150686.99999999994</v>
      </c>
      <c r="M19" s="1"/>
      <c r="N19" s="1"/>
      <c r="O19" s="1"/>
      <c r="P19" s="36"/>
      <c r="Q19" s="36"/>
      <c r="R19" s="1"/>
      <c r="S19" s="1"/>
    </row>
    <row r="20" spans="1:19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0"/>
        <v>1</v>
      </c>
      <c r="E20" s="49">
        <v>39115</v>
      </c>
      <c r="F20" s="19">
        <f>ROUND(E20/11,1)</f>
        <v>3555.9</v>
      </c>
      <c r="G20" s="19">
        <f t="shared" si="2"/>
        <v>3555.9</v>
      </c>
      <c r="H20" s="19">
        <f t="shared" si="3"/>
        <v>0</v>
      </c>
      <c r="I20" s="43"/>
      <c r="J20" s="43"/>
      <c r="K20" s="44"/>
      <c r="L20" s="19">
        <f t="shared" si="4"/>
        <v>3555.9</v>
      </c>
      <c r="M20" s="1"/>
      <c r="N20" s="1"/>
      <c r="O20" s="1"/>
      <c r="P20" s="36"/>
      <c r="Q20" s="36"/>
      <c r="R20" s="1"/>
      <c r="S20" s="1"/>
    </row>
    <row r="21" spans="1:19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0"/>
        <v>1</v>
      </c>
      <c r="E21" s="49">
        <v>68580</v>
      </c>
      <c r="F21" s="19">
        <f t="shared" ref="F21:F45" si="5">ROUND(E21/11,1)</f>
        <v>6234.5</v>
      </c>
      <c r="G21" s="19">
        <f t="shared" si="2"/>
        <v>6234.5</v>
      </c>
      <c r="H21" s="19">
        <f t="shared" si="3"/>
        <v>0</v>
      </c>
      <c r="I21" s="43"/>
      <c r="J21" s="43"/>
      <c r="K21" s="44"/>
      <c r="L21" s="19">
        <f t="shared" si="4"/>
        <v>6234.5</v>
      </c>
      <c r="M21" s="1"/>
      <c r="N21" s="1"/>
      <c r="O21" s="1"/>
      <c r="P21" s="36"/>
      <c r="Q21" s="36"/>
      <c r="R21" s="1"/>
      <c r="S21" s="1"/>
    </row>
    <row r="22" spans="1:19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0"/>
        <v>1</v>
      </c>
      <c r="E22" s="49">
        <v>45233</v>
      </c>
      <c r="F22" s="19">
        <f t="shared" si="5"/>
        <v>4112.1000000000004</v>
      </c>
      <c r="G22" s="19">
        <f t="shared" si="2"/>
        <v>4112.1000000000004</v>
      </c>
      <c r="H22" s="19">
        <f t="shared" si="3"/>
        <v>0</v>
      </c>
      <c r="I22" s="43"/>
      <c r="J22" s="43"/>
      <c r="K22" s="44"/>
      <c r="L22" s="19">
        <f t="shared" si="4"/>
        <v>4112.1000000000004</v>
      </c>
      <c r="M22" s="1"/>
      <c r="N22" s="1"/>
      <c r="O22" s="1"/>
      <c r="P22" s="36"/>
      <c r="Q22" s="36"/>
      <c r="R22" s="1"/>
      <c r="S22" s="1"/>
    </row>
    <row r="23" spans="1:19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0"/>
        <v>1</v>
      </c>
      <c r="E23" s="49">
        <v>50661</v>
      </c>
      <c r="F23" s="19">
        <f t="shared" si="5"/>
        <v>4605.5</v>
      </c>
      <c r="G23" s="19">
        <f t="shared" si="2"/>
        <v>4605.5</v>
      </c>
      <c r="H23" s="19">
        <f t="shared" si="3"/>
        <v>0</v>
      </c>
      <c r="I23" s="43"/>
      <c r="J23" s="43"/>
      <c r="K23" s="44"/>
      <c r="L23" s="19">
        <f t="shared" si="4"/>
        <v>4605.5</v>
      </c>
      <c r="M23" s="1"/>
      <c r="N23" s="1"/>
      <c r="O23" s="1"/>
      <c r="P23" s="36"/>
      <c r="Q23" s="36"/>
      <c r="R23" s="1"/>
      <c r="S23" s="1"/>
    </row>
    <row r="24" spans="1:19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0"/>
        <v>1</v>
      </c>
      <c r="E24" s="49">
        <v>55514</v>
      </c>
      <c r="F24" s="19">
        <f t="shared" si="5"/>
        <v>5046.7</v>
      </c>
      <c r="G24" s="19">
        <f t="shared" si="2"/>
        <v>5046.7</v>
      </c>
      <c r="H24" s="19">
        <f t="shared" si="3"/>
        <v>0</v>
      </c>
      <c r="I24" s="43"/>
      <c r="J24" s="43"/>
      <c r="K24" s="44"/>
      <c r="L24" s="19">
        <f t="shared" si="4"/>
        <v>5046.7</v>
      </c>
      <c r="M24" s="1"/>
      <c r="N24" s="1"/>
      <c r="O24" s="1"/>
      <c r="P24" s="36"/>
      <c r="Q24" s="36"/>
      <c r="R24" s="1"/>
      <c r="S24" s="1"/>
    </row>
    <row r="25" spans="1:19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0"/>
        <v>1</v>
      </c>
      <c r="E25" s="49">
        <v>62560</v>
      </c>
      <c r="F25" s="19">
        <f t="shared" si="5"/>
        <v>5687.3</v>
      </c>
      <c r="G25" s="19">
        <f t="shared" si="2"/>
        <v>5687.3</v>
      </c>
      <c r="H25" s="19">
        <f t="shared" si="3"/>
        <v>0</v>
      </c>
      <c r="I25" s="44"/>
      <c r="J25" s="43"/>
      <c r="K25" s="44"/>
      <c r="L25" s="19">
        <f t="shared" si="4"/>
        <v>5687.3</v>
      </c>
      <c r="M25" s="1"/>
      <c r="N25" s="1"/>
      <c r="O25" s="1"/>
      <c r="P25" s="36"/>
      <c r="Q25" s="36"/>
      <c r="R25" s="1"/>
      <c r="S25" s="1"/>
    </row>
    <row r="26" spans="1:19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0"/>
        <v>1</v>
      </c>
      <c r="E26" s="49">
        <v>147428</v>
      </c>
      <c r="F26" s="19">
        <f t="shared" si="5"/>
        <v>13402.5</v>
      </c>
      <c r="G26" s="19">
        <f t="shared" si="2"/>
        <v>13402.5</v>
      </c>
      <c r="H26" s="19">
        <f t="shared" si="3"/>
        <v>0</v>
      </c>
      <c r="I26" s="43"/>
      <c r="J26" s="43"/>
      <c r="K26" s="44"/>
      <c r="L26" s="19">
        <f t="shared" si="4"/>
        <v>13402.5</v>
      </c>
      <c r="M26" s="1"/>
      <c r="N26" s="1"/>
      <c r="O26" s="1"/>
      <c r="P26" s="36"/>
      <c r="Q26" s="36"/>
      <c r="R26" s="1"/>
      <c r="S26" s="1"/>
    </row>
    <row r="27" spans="1:19" s="2" customFormat="1" ht="16.5" customHeight="1">
      <c r="A27" s="6" t="s">
        <v>24</v>
      </c>
      <c r="B27" s="4">
        <v>1</v>
      </c>
      <c r="C27" s="4">
        <v>10</v>
      </c>
      <c r="D27" s="24">
        <f t="shared" si="0"/>
        <v>1</v>
      </c>
      <c r="E27" s="49">
        <v>27974</v>
      </c>
      <c r="F27" s="19">
        <f t="shared" si="5"/>
        <v>2543.1</v>
      </c>
      <c r="G27" s="19">
        <f t="shared" si="2"/>
        <v>2543.1</v>
      </c>
      <c r="H27" s="19">
        <f t="shared" si="3"/>
        <v>0</v>
      </c>
      <c r="I27" s="43"/>
      <c r="J27" s="43"/>
      <c r="K27" s="44"/>
      <c r="L27" s="19">
        <f t="shared" si="4"/>
        <v>2543.1</v>
      </c>
      <c r="M27" s="1"/>
      <c r="N27" s="1"/>
      <c r="O27" s="1"/>
      <c r="P27" s="36"/>
      <c r="Q27" s="36"/>
      <c r="R27" s="1"/>
      <c r="S27" s="1"/>
    </row>
    <row r="28" spans="1:19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0"/>
        <v>1</v>
      </c>
      <c r="E28" s="49">
        <v>54634</v>
      </c>
      <c r="F28" s="19">
        <f t="shared" si="5"/>
        <v>4966.7</v>
      </c>
      <c r="G28" s="19">
        <f t="shared" si="2"/>
        <v>4966.7</v>
      </c>
      <c r="H28" s="19">
        <f t="shared" si="3"/>
        <v>0</v>
      </c>
      <c r="I28" s="43"/>
      <c r="J28" s="43"/>
      <c r="K28" s="44"/>
      <c r="L28" s="19">
        <f t="shared" si="4"/>
        <v>4966.7</v>
      </c>
      <c r="M28" s="1"/>
      <c r="N28" s="1"/>
      <c r="O28" s="1"/>
      <c r="P28" s="36"/>
      <c r="Q28" s="36"/>
      <c r="R28" s="1"/>
      <c r="S28" s="1"/>
    </row>
    <row r="29" spans="1:19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0"/>
        <v>1</v>
      </c>
      <c r="E29" s="49">
        <v>33018</v>
      </c>
      <c r="F29" s="19">
        <f t="shared" si="5"/>
        <v>3001.6</v>
      </c>
      <c r="G29" s="19">
        <f t="shared" si="2"/>
        <v>3001.6</v>
      </c>
      <c r="H29" s="19">
        <f t="shared" si="3"/>
        <v>0</v>
      </c>
      <c r="I29" s="44"/>
      <c r="J29" s="43"/>
      <c r="K29" s="44"/>
      <c r="L29" s="19">
        <f t="shared" si="4"/>
        <v>3001.6</v>
      </c>
      <c r="M29" s="1"/>
      <c r="N29" s="1"/>
      <c r="O29" s="1"/>
      <c r="P29" s="36"/>
      <c r="Q29" s="36"/>
      <c r="R29" s="1"/>
      <c r="S29" s="1"/>
    </row>
    <row r="30" spans="1:19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0"/>
        <v>1</v>
      </c>
      <c r="E30" s="49">
        <v>45400</v>
      </c>
      <c r="F30" s="19">
        <f t="shared" si="5"/>
        <v>4127.3</v>
      </c>
      <c r="G30" s="19">
        <f t="shared" si="2"/>
        <v>4127.3</v>
      </c>
      <c r="H30" s="19">
        <f t="shared" si="3"/>
        <v>0</v>
      </c>
      <c r="I30" s="43"/>
      <c r="J30" s="43"/>
      <c r="K30" s="44"/>
      <c r="L30" s="19">
        <f t="shared" si="4"/>
        <v>4127.3</v>
      </c>
      <c r="M30" s="1"/>
      <c r="N30" s="1"/>
      <c r="O30" s="1"/>
      <c r="P30" s="36"/>
      <c r="Q30" s="36"/>
      <c r="R30" s="1"/>
      <c r="S30" s="1"/>
    </row>
    <row r="31" spans="1:19" s="2" customFormat="1" ht="16.5" customHeight="1">
      <c r="A31" s="6" t="s">
        <v>28</v>
      </c>
      <c r="B31" s="4">
        <v>1</v>
      </c>
      <c r="C31" s="4">
        <v>10</v>
      </c>
      <c r="D31" s="24">
        <f t="shared" si="0"/>
        <v>1</v>
      </c>
      <c r="E31" s="49">
        <v>90499</v>
      </c>
      <c r="F31" s="19">
        <f t="shared" si="5"/>
        <v>8227.2000000000007</v>
      </c>
      <c r="G31" s="19">
        <f t="shared" si="2"/>
        <v>8227.2000000000007</v>
      </c>
      <c r="H31" s="19">
        <f t="shared" si="3"/>
        <v>0</v>
      </c>
      <c r="I31" s="43"/>
      <c r="J31" s="43"/>
      <c r="K31" s="44"/>
      <c r="L31" s="19">
        <f t="shared" si="4"/>
        <v>8227.2000000000007</v>
      </c>
      <c r="M31" s="1"/>
      <c r="N31" s="1"/>
      <c r="O31" s="1"/>
      <c r="P31" s="36"/>
      <c r="Q31" s="36"/>
      <c r="R31" s="1"/>
      <c r="S31" s="1"/>
    </row>
    <row r="32" spans="1:19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0"/>
        <v>1</v>
      </c>
      <c r="E32" s="49">
        <v>40605</v>
      </c>
      <c r="F32" s="19">
        <f t="shared" si="5"/>
        <v>3691.4</v>
      </c>
      <c r="G32" s="19">
        <f t="shared" si="2"/>
        <v>3691.4</v>
      </c>
      <c r="H32" s="19">
        <f t="shared" si="3"/>
        <v>0</v>
      </c>
      <c r="I32" s="44"/>
      <c r="J32" s="43"/>
      <c r="K32" s="44"/>
      <c r="L32" s="19">
        <f t="shared" si="4"/>
        <v>3691.4</v>
      </c>
      <c r="M32" s="1"/>
      <c r="N32" s="1"/>
      <c r="O32" s="1"/>
      <c r="P32" s="36"/>
      <c r="Q32" s="36"/>
    </row>
    <row r="33" spans="1:19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0"/>
        <v>1</v>
      </c>
      <c r="E33" s="49">
        <v>60054</v>
      </c>
      <c r="F33" s="19">
        <f t="shared" si="5"/>
        <v>5459.5</v>
      </c>
      <c r="G33" s="19">
        <f t="shared" si="2"/>
        <v>5459.5</v>
      </c>
      <c r="H33" s="19">
        <f t="shared" si="3"/>
        <v>0</v>
      </c>
      <c r="I33" s="43"/>
      <c r="J33" s="43"/>
      <c r="K33" s="44"/>
      <c r="L33" s="19">
        <f t="shared" si="4"/>
        <v>5459.5</v>
      </c>
      <c r="M33" s="1"/>
      <c r="N33" s="1"/>
      <c r="O33" s="1"/>
      <c r="P33" s="36"/>
      <c r="Q33" s="36"/>
      <c r="R33" s="1"/>
      <c r="S33" s="1"/>
    </row>
    <row r="34" spans="1:19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0"/>
        <v>1</v>
      </c>
      <c r="E34" s="49">
        <v>55242</v>
      </c>
      <c r="F34" s="19">
        <f t="shared" si="5"/>
        <v>5022</v>
      </c>
      <c r="G34" s="19">
        <f t="shared" si="2"/>
        <v>5022</v>
      </c>
      <c r="H34" s="19">
        <f t="shared" si="3"/>
        <v>0</v>
      </c>
      <c r="I34" s="43"/>
      <c r="J34" s="43"/>
      <c r="K34" s="44"/>
      <c r="L34" s="19">
        <f t="shared" si="4"/>
        <v>5022</v>
      </c>
      <c r="M34" s="1"/>
      <c r="N34" s="1"/>
      <c r="O34" s="1"/>
      <c r="P34" s="36"/>
      <c r="Q34" s="36"/>
    </row>
    <row r="35" spans="1:19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0"/>
        <v>1</v>
      </c>
      <c r="E35" s="49">
        <v>90750</v>
      </c>
      <c r="F35" s="19">
        <f t="shared" si="5"/>
        <v>8250</v>
      </c>
      <c r="G35" s="19">
        <f t="shared" si="2"/>
        <v>8250</v>
      </c>
      <c r="H35" s="19">
        <f t="shared" si="3"/>
        <v>0</v>
      </c>
      <c r="I35" s="43"/>
      <c r="J35" s="43"/>
      <c r="K35" s="44"/>
      <c r="L35" s="19">
        <f t="shared" si="4"/>
        <v>8250</v>
      </c>
      <c r="M35" s="1"/>
      <c r="N35" s="1"/>
      <c r="O35" s="1"/>
      <c r="P35" s="36"/>
      <c r="Q35" s="36"/>
      <c r="R35" s="1"/>
      <c r="S35" s="1"/>
    </row>
    <row r="36" spans="1:19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0"/>
        <v>1</v>
      </c>
      <c r="E36" s="49">
        <v>62785</v>
      </c>
      <c r="F36" s="19">
        <f t="shared" si="5"/>
        <v>5707.7</v>
      </c>
      <c r="G36" s="19">
        <f t="shared" si="2"/>
        <v>5707.7</v>
      </c>
      <c r="H36" s="19">
        <f t="shared" si="3"/>
        <v>0</v>
      </c>
      <c r="I36" s="43"/>
      <c r="J36" s="43"/>
      <c r="K36" s="44"/>
      <c r="L36" s="19">
        <f t="shared" si="4"/>
        <v>5707.7</v>
      </c>
      <c r="M36" s="1"/>
      <c r="N36" s="1"/>
      <c r="O36" s="1"/>
      <c r="P36" s="36"/>
      <c r="Q36" s="36"/>
      <c r="R36" s="1"/>
      <c r="S36" s="1"/>
    </row>
    <row r="37" spans="1:19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0"/>
        <v>1</v>
      </c>
      <c r="E37" s="49">
        <v>36975</v>
      </c>
      <c r="F37" s="19">
        <f t="shared" si="5"/>
        <v>3361.4</v>
      </c>
      <c r="G37" s="19">
        <f t="shared" si="2"/>
        <v>3361.4</v>
      </c>
      <c r="H37" s="19">
        <f t="shared" si="3"/>
        <v>0</v>
      </c>
      <c r="I37" s="43"/>
      <c r="J37" s="43"/>
      <c r="K37" s="44"/>
      <c r="L37" s="19">
        <f t="shared" si="4"/>
        <v>3361.4</v>
      </c>
      <c r="M37" s="1"/>
      <c r="N37" s="1"/>
      <c r="O37" s="1"/>
      <c r="P37" s="36"/>
      <c r="Q37" s="36"/>
      <c r="R37" s="1"/>
      <c r="S37" s="1"/>
    </row>
    <row r="38" spans="1:19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0"/>
        <v>1</v>
      </c>
      <c r="E38" s="49">
        <v>84816</v>
      </c>
      <c r="F38" s="19">
        <f t="shared" si="5"/>
        <v>7710.5</v>
      </c>
      <c r="G38" s="19">
        <f t="shared" si="2"/>
        <v>7710.5</v>
      </c>
      <c r="H38" s="19">
        <f t="shared" si="3"/>
        <v>0</v>
      </c>
      <c r="I38" s="44"/>
      <c r="J38" s="43"/>
      <c r="K38" s="44"/>
      <c r="L38" s="19">
        <f t="shared" si="4"/>
        <v>7710.5</v>
      </c>
      <c r="M38" s="1"/>
      <c r="N38" s="1"/>
      <c r="O38" s="1"/>
      <c r="P38" s="36"/>
      <c r="Q38" s="36"/>
      <c r="R38" s="1"/>
      <c r="S38" s="1"/>
    </row>
    <row r="39" spans="1:19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0"/>
        <v>1</v>
      </c>
      <c r="E39" s="49">
        <v>65782</v>
      </c>
      <c r="F39" s="19">
        <f t="shared" si="5"/>
        <v>5980.2</v>
      </c>
      <c r="G39" s="19">
        <f t="shared" si="2"/>
        <v>5980.2</v>
      </c>
      <c r="H39" s="19">
        <f t="shared" si="3"/>
        <v>0</v>
      </c>
      <c r="I39" s="44"/>
      <c r="J39" s="43"/>
      <c r="K39" s="44"/>
      <c r="L39" s="19">
        <f t="shared" si="4"/>
        <v>5980.2</v>
      </c>
      <c r="M39" s="1"/>
      <c r="N39" s="1"/>
      <c r="O39" s="1"/>
      <c r="P39" s="36"/>
      <c r="Q39" s="36"/>
      <c r="R39" s="1"/>
      <c r="S39" s="1"/>
    </row>
    <row r="40" spans="1:19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0"/>
        <v>1</v>
      </c>
      <c r="E40" s="49">
        <v>77026</v>
      </c>
      <c r="F40" s="19">
        <f t="shared" si="5"/>
        <v>7002.4</v>
      </c>
      <c r="G40" s="19">
        <f t="shared" si="2"/>
        <v>7002.4</v>
      </c>
      <c r="H40" s="19">
        <f t="shared" si="3"/>
        <v>0</v>
      </c>
      <c r="I40" s="43"/>
      <c r="J40" s="43"/>
      <c r="K40" s="44"/>
      <c r="L40" s="19">
        <f t="shared" si="4"/>
        <v>7002.4</v>
      </c>
      <c r="M40" s="1"/>
      <c r="N40" s="1"/>
      <c r="O40" s="1"/>
      <c r="P40" s="36"/>
      <c r="Q40" s="36"/>
      <c r="R40" s="1"/>
      <c r="S40" s="1"/>
    </row>
    <row r="41" spans="1:19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0"/>
        <v>1</v>
      </c>
      <c r="E41" s="49">
        <v>101060</v>
      </c>
      <c r="F41" s="19">
        <f t="shared" si="5"/>
        <v>9187.2999999999993</v>
      </c>
      <c r="G41" s="19">
        <f t="shared" si="2"/>
        <v>9187.2999999999993</v>
      </c>
      <c r="H41" s="19">
        <f t="shared" si="3"/>
        <v>0</v>
      </c>
      <c r="I41" s="43"/>
      <c r="J41" s="43"/>
      <c r="K41" s="44"/>
      <c r="L41" s="19">
        <f t="shared" si="4"/>
        <v>9187.2999999999993</v>
      </c>
      <c r="M41" s="1"/>
      <c r="N41" s="1"/>
      <c r="O41" s="1"/>
      <c r="P41" s="36"/>
      <c r="Q41" s="36"/>
      <c r="R41" s="1"/>
      <c r="S41" s="1"/>
    </row>
    <row r="42" spans="1:19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49">
        <v>56690</v>
      </c>
      <c r="F42" s="19">
        <f t="shared" si="5"/>
        <v>5153.6000000000004</v>
      </c>
      <c r="G42" s="19">
        <f t="shared" si="2"/>
        <v>5153.6000000000004</v>
      </c>
      <c r="H42" s="19">
        <f t="shared" si="3"/>
        <v>0</v>
      </c>
      <c r="I42" s="44"/>
      <c r="J42" s="43"/>
      <c r="K42" s="44"/>
      <c r="L42" s="19">
        <f t="shared" si="4"/>
        <v>5153.6000000000004</v>
      </c>
      <c r="M42" s="1"/>
      <c r="N42" s="1"/>
      <c r="O42" s="1"/>
      <c r="P42" s="36"/>
      <c r="Q42" s="36"/>
      <c r="R42" s="1"/>
      <c r="S42" s="1"/>
    </row>
    <row r="43" spans="1:19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0"/>
        <v>1</v>
      </c>
      <c r="E43" s="49">
        <v>50318</v>
      </c>
      <c r="F43" s="19">
        <f t="shared" si="5"/>
        <v>4574.3999999999996</v>
      </c>
      <c r="G43" s="19">
        <f t="shared" si="2"/>
        <v>4574.3999999999996</v>
      </c>
      <c r="H43" s="19">
        <f t="shared" si="3"/>
        <v>0</v>
      </c>
      <c r="I43" s="44"/>
      <c r="J43" s="43"/>
      <c r="K43" s="44"/>
      <c r="L43" s="19">
        <f t="shared" si="4"/>
        <v>4574.3999999999996</v>
      </c>
      <c r="M43" s="1"/>
      <c r="N43" s="1"/>
      <c r="O43" s="1"/>
      <c r="P43" s="36"/>
      <c r="Q43" s="36"/>
      <c r="R43" s="1"/>
      <c r="S43" s="1"/>
    </row>
    <row r="44" spans="1:19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0"/>
        <v>1</v>
      </c>
      <c r="E44" s="49">
        <v>46028</v>
      </c>
      <c r="F44" s="19">
        <f t="shared" si="5"/>
        <v>4184.3999999999996</v>
      </c>
      <c r="G44" s="19">
        <f t="shared" si="2"/>
        <v>4184.3999999999996</v>
      </c>
      <c r="H44" s="19">
        <f t="shared" si="3"/>
        <v>0</v>
      </c>
      <c r="I44" s="44"/>
      <c r="J44" s="43"/>
      <c r="K44" s="44"/>
      <c r="L44" s="19">
        <f t="shared" si="4"/>
        <v>4184.3999999999996</v>
      </c>
      <c r="M44" s="1"/>
      <c r="N44" s="1"/>
      <c r="O44" s="1"/>
      <c r="P44" s="36"/>
      <c r="Q44" s="36"/>
      <c r="R44" s="1"/>
      <c r="S44" s="1"/>
    </row>
    <row r="45" spans="1:19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0"/>
        <v>1</v>
      </c>
      <c r="E45" s="49">
        <v>46360</v>
      </c>
      <c r="F45" s="19">
        <f t="shared" si="5"/>
        <v>4214.5</v>
      </c>
      <c r="G45" s="19">
        <f t="shared" si="2"/>
        <v>4214.5</v>
      </c>
      <c r="H45" s="19">
        <f t="shared" si="3"/>
        <v>0</v>
      </c>
      <c r="I45" s="44"/>
      <c r="J45" s="43"/>
      <c r="K45" s="44"/>
      <c r="L45" s="19">
        <f t="shared" si="4"/>
        <v>4214.5</v>
      </c>
      <c r="M45" s="1"/>
      <c r="N45" s="1"/>
      <c r="O45" s="1"/>
      <c r="P45" s="36"/>
      <c r="Q45" s="36"/>
      <c r="R45" s="1"/>
      <c r="S45" s="1"/>
    </row>
    <row r="46" spans="1:19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0"/>
        <v>1</v>
      </c>
      <c r="E46" s="49">
        <v>62450</v>
      </c>
      <c r="F46" s="19">
        <f>ROUND(E46/11,1)</f>
        <v>5677.3</v>
      </c>
      <c r="G46" s="19">
        <f t="shared" si="2"/>
        <v>5677.3</v>
      </c>
      <c r="H46" s="19">
        <f t="shared" si="3"/>
        <v>0</v>
      </c>
      <c r="I46" s="43"/>
      <c r="J46" s="43"/>
      <c r="K46" s="44"/>
      <c r="L46" s="19">
        <f>IF(OR(I46="+",J46="+",K46="+"),0,G46)</f>
        <v>5677.3</v>
      </c>
      <c r="M46" s="1"/>
      <c r="N46" s="1"/>
      <c r="P46" s="36"/>
      <c r="Q46" s="36"/>
      <c r="R46" s="1"/>
      <c r="S46" s="1"/>
    </row>
    <row r="47" spans="1:19" s="22" customFormat="1" ht="17.100000000000001" customHeight="1">
      <c r="A47" s="21" t="s">
        <v>46</v>
      </c>
      <c r="B47" s="21"/>
      <c r="C47" s="21"/>
      <c r="D47" s="21"/>
      <c r="E47" s="50">
        <f>E8+E19</f>
        <v>3585412</v>
      </c>
      <c r="F47" s="23">
        <f t="shared" ref="F47" si="6">F8+F19</f>
        <v>325946.49999999994</v>
      </c>
      <c r="G47" s="23">
        <f>G8+G19</f>
        <v>325946.49999999994</v>
      </c>
      <c r="H47" s="23">
        <f>H8+H19</f>
        <v>0</v>
      </c>
      <c r="I47" s="38">
        <f>COUNTIF(I9:I46,"+")</f>
        <v>0</v>
      </c>
      <c r="J47" s="38">
        <f>COUNTIF(J9:J46,"+")</f>
        <v>0</v>
      </c>
      <c r="K47" s="38">
        <f>COUNTIF(K9:K46,"+")</f>
        <v>0</v>
      </c>
      <c r="L47" s="23">
        <f>L8+L19</f>
        <v>325946.49999999994</v>
      </c>
      <c r="M47" s="1"/>
      <c r="N47" s="1"/>
      <c r="P47" s="1"/>
      <c r="Q47" s="1"/>
      <c r="R47" s="1"/>
      <c r="S47" s="1"/>
    </row>
    <row r="48" spans="1:19" ht="21" customHeight="1"/>
    <row r="49" spans="1:12" ht="17.25" customHeight="1">
      <c r="A49" s="41" t="s">
        <v>54</v>
      </c>
      <c r="B49" s="40"/>
      <c r="C49" s="51" t="s">
        <v>56</v>
      </c>
      <c r="D49" s="52"/>
      <c r="E49" s="52"/>
      <c r="F49" s="52"/>
      <c r="G49" s="52"/>
      <c r="H49" s="52"/>
      <c r="I49" s="52"/>
      <c r="J49" s="52"/>
      <c r="K49" s="47"/>
      <c r="L49" s="47"/>
    </row>
    <row r="50" spans="1:12" ht="17.25" customHeight="1">
      <c r="B50" s="42" t="s">
        <v>55</v>
      </c>
      <c r="C50" s="51" t="s">
        <v>59</v>
      </c>
      <c r="D50" s="52"/>
      <c r="E50" s="52"/>
      <c r="F50" s="52"/>
      <c r="G50" s="52"/>
      <c r="H50" s="52"/>
      <c r="I50" s="52"/>
      <c r="J50" s="52"/>
      <c r="K50" s="47"/>
      <c r="L50" s="47"/>
    </row>
    <row r="52" spans="1:12" ht="15" customHeight="1"/>
  </sheetData>
  <mergeCells count="16">
    <mergeCell ref="C49:J49"/>
    <mergeCell ref="C50:J50"/>
    <mergeCell ref="I5:I6"/>
    <mergeCell ref="J5:J6"/>
    <mergeCell ref="A1:L1"/>
    <mergeCell ref="L3:L6"/>
    <mergeCell ref="A3:A6"/>
    <mergeCell ref="E3:E6"/>
    <mergeCell ref="H3:H6"/>
    <mergeCell ref="G3:G6"/>
    <mergeCell ref="D3:D6"/>
    <mergeCell ref="F3:F6"/>
    <mergeCell ref="I3:K3"/>
    <mergeCell ref="I4:J4"/>
    <mergeCell ref="K4:K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59" t="s">
        <v>67</v>
      </c>
      <c r="B1" s="59"/>
      <c r="C1" s="59"/>
      <c r="D1" s="59"/>
      <c r="E1" s="59"/>
      <c r="F1" s="59"/>
    </row>
    <row r="2" spans="1:6" ht="15.6" customHeight="1">
      <c r="A2" s="37"/>
      <c r="B2" s="37"/>
      <c r="C2" s="37"/>
      <c r="D2" s="37"/>
      <c r="E2" s="37"/>
      <c r="F2" s="39" t="s">
        <v>49</v>
      </c>
    </row>
    <row r="3" spans="1:6" ht="192" customHeight="1">
      <c r="A3" s="60" t="s">
        <v>15</v>
      </c>
      <c r="B3" s="61" t="s">
        <v>41</v>
      </c>
      <c r="C3" s="63" t="s">
        <v>58</v>
      </c>
      <c r="D3" s="63"/>
      <c r="E3" s="63"/>
      <c r="F3" s="62" t="s">
        <v>44</v>
      </c>
    </row>
    <row r="4" spans="1:6" ht="32.1" customHeight="1">
      <c r="A4" s="60"/>
      <c r="B4" s="61"/>
      <c r="C4" s="12" t="s">
        <v>42</v>
      </c>
      <c r="D4" s="12" t="s">
        <v>43</v>
      </c>
      <c r="E4" s="46" t="s">
        <v>64</v>
      </c>
      <c r="F4" s="62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46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2021-03-10T07:46:14Z</cp:lastPrinted>
  <dcterms:created xsi:type="dcterms:W3CDTF">2010-02-05T14:48:49Z</dcterms:created>
  <dcterms:modified xsi:type="dcterms:W3CDTF">2022-03-11T10:55:51Z</dcterms:modified>
</cp:coreProperties>
</file>