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 tabRatio="605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дотаций'!$A$1:$A$355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дотаций'!$A$1:$BJ$384</definedName>
  </definedNames>
  <calcPr calcId="125725"/>
</workbook>
</file>

<file path=xl/calcChain.xml><?xml version="1.0" encoding="utf-8"?>
<calcChain xmlns="http://schemas.openxmlformats.org/spreadsheetml/2006/main">
  <c r="BB380" i="7"/>
  <c r="BB379"/>
  <c r="BB378"/>
  <c r="BB377"/>
  <c r="BB376"/>
  <c r="BB375"/>
  <c r="BB374"/>
  <c r="BB373"/>
  <c r="BB372"/>
  <c r="BB371"/>
  <c r="BB370"/>
  <c r="BB369"/>
  <c r="BB367"/>
  <c r="BB366"/>
  <c r="BB365"/>
  <c r="BB364"/>
  <c r="BB363"/>
  <c r="BB362"/>
  <c r="BB361"/>
  <c r="BB360"/>
  <c r="BB359"/>
  <c r="BB358"/>
  <c r="BB356"/>
  <c r="BB355"/>
  <c r="BB354"/>
  <c r="BB353"/>
  <c r="BB352"/>
  <c r="BB351"/>
  <c r="BB350"/>
  <c r="BB349"/>
  <c r="BB348"/>
  <c r="BB347"/>
  <c r="BB346"/>
  <c r="BB344"/>
  <c r="BB343"/>
  <c r="BB342"/>
  <c r="BB341"/>
  <c r="BB340"/>
  <c r="BB339"/>
  <c r="BB338"/>
  <c r="BB337"/>
  <c r="BB336"/>
  <c r="BB335"/>
  <c r="BB334"/>
  <c r="BB332"/>
  <c r="BB331"/>
  <c r="BB330"/>
  <c r="BB329"/>
  <c r="BB328"/>
  <c r="BB327"/>
  <c r="BB326"/>
  <c r="BB325"/>
  <c r="BB324"/>
  <c r="BB323"/>
  <c r="BB322"/>
  <c r="BB321"/>
  <c r="BB320"/>
  <c r="BB319"/>
  <c r="BB318"/>
  <c r="BB316"/>
  <c r="BB315"/>
  <c r="BB314"/>
  <c r="BB313"/>
  <c r="BB312"/>
  <c r="BB311"/>
  <c r="BB310"/>
  <c r="BB309"/>
  <c r="BB308"/>
  <c r="BB307"/>
  <c r="BB306"/>
  <c r="BB305"/>
  <c r="BB304"/>
  <c r="BB303"/>
  <c r="BB302"/>
  <c r="BB301"/>
  <c r="BB300"/>
  <c r="BB299"/>
  <c r="BB298"/>
  <c r="BB297"/>
  <c r="BB296"/>
  <c r="BB295"/>
  <c r="BB294"/>
  <c r="BB293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3"/>
  <c r="BB272"/>
  <c r="BB271"/>
  <c r="BB270"/>
  <c r="BB269"/>
  <c r="BB268"/>
  <c r="BB267"/>
  <c r="BB265"/>
  <c r="BB264"/>
  <c r="BB263"/>
  <c r="BB262"/>
  <c r="BB261"/>
  <c r="BB260"/>
  <c r="BB259"/>
  <c r="BB258"/>
  <c r="BB257"/>
  <c r="BB256"/>
  <c r="BB255"/>
  <c r="BB254"/>
  <c r="BB253"/>
  <c r="BB252"/>
  <c r="BB251"/>
  <c r="BB249"/>
  <c r="BB248"/>
  <c r="BB247"/>
  <c r="BB246"/>
  <c r="BB245"/>
  <c r="BB244"/>
  <c r="BB243"/>
  <c r="BB242"/>
  <c r="BB240"/>
  <c r="BB239"/>
  <c r="BB238"/>
  <c r="BB237"/>
  <c r="BB236"/>
  <c r="BB235"/>
  <c r="BB234"/>
  <c r="BB233"/>
  <c r="BB232"/>
  <c r="BB230"/>
  <c r="BB229"/>
  <c r="BB228"/>
  <c r="BB227"/>
  <c r="BB226"/>
  <c r="BB225"/>
  <c r="BB224"/>
  <c r="BB223"/>
  <c r="BB222"/>
  <c r="BB221"/>
  <c r="BB220"/>
  <c r="BB219"/>
  <c r="BB218"/>
  <c r="BB216"/>
  <c r="BB215"/>
  <c r="BB214"/>
  <c r="BB213"/>
  <c r="BB212"/>
  <c r="BB211"/>
  <c r="BB210"/>
  <c r="BB209"/>
  <c r="BB208"/>
  <c r="BB207"/>
  <c r="BB206"/>
  <c r="BB205"/>
  <c r="BB203"/>
  <c r="BB202"/>
  <c r="BB201"/>
  <c r="BB200"/>
  <c r="BB199"/>
  <c r="BB198"/>
  <c r="BB197"/>
  <c r="BB196"/>
  <c r="BB195"/>
  <c r="BB194"/>
  <c r="BB193"/>
  <c r="BB192"/>
  <c r="BB191"/>
  <c r="BB189"/>
  <c r="BB188"/>
  <c r="BB187"/>
  <c r="BB186"/>
  <c r="BB185"/>
  <c r="BB184"/>
  <c r="BB182"/>
  <c r="BB181"/>
  <c r="BB180"/>
  <c r="BB179"/>
  <c r="BB178"/>
  <c r="BB177"/>
  <c r="BB176"/>
  <c r="BB175"/>
  <c r="BB174"/>
  <c r="BB173"/>
  <c r="BB172"/>
  <c r="BB171"/>
  <c r="BB170"/>
  <c r="BB168"/>
  <c r="BB167"/>
  <c r="BB166"/>
  <c r="BB165"/>
  <c r="BB164"/>
  <c r="BB163"/>
  <c r="BB162"/>
  <c r="BB161"/>
  <c r="BB160"/>
  <c r="BB159"/>
  <c r="BB158"/>
  <c r="BB157"/>
  <c r="BB155"/>
  <c r="BB154"/>
  <c r="BB153"/>
  <c r="BB152"/>
  <c r="BB151"/>
  <c r="BB150"/>
  <c r="BB148"/>
  <c r="BB147"/>
  <c r="BB146"/>
  <c r="BB145"/>
  <c r="BB144"/>
  <c r="BB143"/>
  <c r="BB142"/>
  <c r="BB141"/>
  <c r="BB139"/>
  <c r="BB138"/>
  <c r="BB137"/>
  <c r="BB136"/>
  <c r="BB135"/>
  <c r="BB134"/>
  <c r="BB133"/>
  <c r="BB131"/>
  <c r="BB130"/>
  <c r="BB129"/>
  <c r="BB128"/>
  <c r="BB127"/>
  <c r="BB126"/>
  <c r="BB125"/>
  <c r="BB124"/>
  <c r="BB123"/>
  <c r="BB122"/>
  <c r="BB121"/>
  <c r="BB120"/>
  <c r="BB119"/>
  <c r="BB118"/>
  <c r="BB117"/>
  <c r="BB115"/>
  <c r="BB114"/>
  <c r="BB113"/>
  <c r="BB112"/>
  <c r="BB111"/>
  <c r="BB110"/>
  <c r="BB109"/>
  <c r="BB108"/>
  <c r="BB107"/>
  <c r="BB106"/>
  <c r="BB105"/>
  <c r="BB104"/>
  <c r="BB103"/>
  <c r="BB101"/>
  <c r="BB100"/>
  <c r="BB99"/>
  <c r="BB98"/>
  <c r="BB97"/>
  <c r="BB96"/>
  <c r="BB95"/>
  <c r="BB94"/>
  <c r="BB93"/>
  <c r="BB91"/>
  <c r="BB90"/>
  <c r="BB89"/>
  <c r="BB88"/>
  <c r="BB87"/>
  <c r="BB86"/>
  <c r="BB85"/>
  <c r="BB84"/>
  <c r="BB82"/>
  <c r="BB81"/>
  <c r="BB80"/>
  <c r="BB79"/>
  <c r="BB78"/>
  <c r="BB76"/>
  <c r="BB75"/>
  <c r="BB74"/>
  <c r="BB73"/>
  <c r="BB72"/>
  <c r="BB71"/>
  <c r="BB70"/>
  <c r="BB69"/>
  <c r="BB68"/>
  <c r="BB67"/>
  <c r="BB66"/>
  <c r="BB65"/>
  <c r="BB63"/>
  <c r="BB62"/>
  <c r="BB61"/>
  <c r="BB60"/>
  <c r="BB59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8"/>
  <c r="BB27"/>
  <c r="BB26"/>
  <c r="BB25"/>
  <c r="BB24"/>
  <c r="BB23"/>
  <c r="BB22"/>
  <c r="BB21"/>
  <c r="BB20"/>
  <c r="BB10"/>
  <c r="BB11"/>
  <c r="BB12"/>
  <c r="BB13"/>
  <c r="BB14"/>
  <c r="BB15"/>
  <c r="BB16"/>
  <c r="BB17"/>
  <c r="BB18"/>
  <c r="BB9"/>
  <c r="AJ380"/>
  <c r="AJ379"/>
  <c r="AJ378"/>
  <c r="AJ377"/>
  <c r="AJ376"/>
  <c r="AJ375"/>
  <c r="AJ374"/>
  <c r="AJ373"/>
  <c r="AJ372"/>
  <c r="AJ371"/>
  <c r="AJ370"/>
  <c r="AJ369"/>
  <c r="AJ367"/>
  <c r="AJ366"/>
  <c r="AJ365"/>
  <c r="AJ364"/>
  <c r="AJ363"/>
  <c r="AJ362"/>
  <c r="AJ361"/>
  <c r="AJ360"/>
  <c r="AJ359"/>
  <c r="AJ358"/>
  <c r="AJ356"/>
  <c r="AJ355"/>
  <c r="AJ354"/>
  <c r="AJ353"/>
  <c r="AJ352"/>
  <c r="AJ351"/>
  <c r="AJ350"/>
  <c r="AJ349"/>
  <c r="AJ348"/>
  <c r="AJ347"/>
  <c r="AJ346"/>
  <c r="AJ344"/>
  <c r="AJ343"/>
  <c r="AJ342"/>
  <c r="AJ341"/>
  <c r="AJ340"/>
  <c r="AJ339"/>
  <c r="AJ338"/>
  <c r="AJ337"/>
  <c r="AJ336"/>
  <c r="AJ335"/>
  <c r="AJ334"/>
  <c r="AJ332"/>
  <c r="AJ331"/>
  <c r="AJ330"/>
  <c r="AJ329"/>
  <c r="AJ328"/>
  <c r="AJ327"/>
  <c r="AJ326"/>
  <c r="AJ325"/>
  <c r="AJ324"/>
  <c r="AJ323"/>
  <c r="AJ322"/>
  <c r="AJ321"/>
  <c r="AJ320"/>
  <c r="AJ319"/>
  <c r="AJ318"/>
  <c r="AJ316"/>
  <c r="AJ315"/>
  <c r="AJ314"/>
  <c r="AJ313"/>
  <c r="AJ312"/>
  <c r="AJ311"/>
  <c r="AJ310"/>
  <c r="AJ309"/>
  <c r="AJ308"/>
  <c r="AJ307"/>
  <c r="AJ306"/>
  <c r="AJ305"/>
  <c r="AJ304"/>
  <c r="AJ303"/>
  <c r="AJ302"/>
  <c r="AJ301"/>
  <c r="AJ300"/>
  <c r="AJ299"/>
  <c r="AJ298"/>
  <c r="AJ297"/>
  <c r="AJ296"/>
  <c r="AJ295"/>
  <c r="AJ294"/>
  <c r="AJ293"/>
  <c r="AJ291"/>
  <c r="AJ290"/>
  <c r="AJ289"/>
  <c r="AJ288"/>
  <c r="AJ287"/>
  <c r="AJ286"/>
  <c r="AJ285"/>
  <c r="AJ284"/>
  <c r="AJ283"/>
  <c r="AJ282"/>
  <c r="AJ281"/>
  <c r="AJ280"/>
  <c r="AJ279"/>
  <c r="AJ278"/>
  <c r="AJ277"/>
  <c r="AJ276"/>
  <c r="AJ275"/>
  <c r="AJ273"/>
  <c r="AJ272"/>
  <c r="AJ271"/>
  <c r="AJ270"/>
  <c r="AJ269"/>
  <c r="AJ268"/>
  <c r="AJ267"/>
  <c r="AJ265"/>
  <c r="AJ264"/>
  <c r="AJ263"/>
  <c r="AJ262"/>
  <c r="AJ261"/>
  <c r="AJ260"/>
  <c r="AJ259"/>
  <c r="AJ258"/>
  <c r="AJ257"/>
  <c r="AJ256"/>
  <c r="AJ255"/>
  <c r="AJ254"/>
  <c r="AJ253"/>
  <c r="AJ252"/>
  <c r="AJ251"/>
  <c r="AJ249"/>
  <c r="AJ248"/>
  <c r="AJ247"/>
  <c r="AJ246"/>
  <c r="AJ245"/>
  <c r="AJ244"/>
  <c r="AJ243"/>
  <c r="AJ242"/>
  <c r="AJ240"/>
  <c r="AJ239"/>
  <c r="AJ238"/>
  <c r="AJ237"/>
  <c r="AJ236"/>
  <c r="AJ235"/>
  <c r="AJ234"/>
  <c r="AJ233"/>
  <c r="AJ232"/>
  <c r="AJ230"/>
  <c r="AJ229"/>
  <c r="AJ228"/>
  <c r="AJ227"/>
  <c r="AJ226"/>
  <c r="AJ225"/>
  <c r="AJ224"/>
  <c r="AJ223"/>
  <c r="AJ222"/>
  <c r="AJ221"/>
  <c r="AJ220"/>
  <c r="AJ219"/>
  <c r="AJ218"/>
  <c r="AJ216"/>
  <c r="AJ215"/>
  <c r="AJ214"/>
  <c r="AJ213"/>
  <c r="AJ212"/>
  <c r="AJ211"/>
  <c r="AJ210"/>
  <c r="AJ209"/>
  <c r="AJ208"/>
  <c r="AJ207"/>
  <c r="AJ206"/>
  <c r="AJ205"/>
  <c r="AJ203"/>
  <c r="AJ202"/>
  <c r="AJ201"/>
  <c r="AJ200"/>
  <c r="AJ199"/>
  <c r="AJ198"/>
  <c r="AJ197"/>
  <c r="AJ196"/>
  <c r="AJ195"/>
  <c r="AJ194"/>
  <c r="AJ193"/>
  <c r="AJ192"/>
  <c r="AJ191"/>
  <c r="AJ189"/>
  <c r="AJ188"/>
  <c r="AJ187"/>
  <c r="AJ186"/>
  <c r="AJ185"/>
  <c r="AJ184"/>
  <c r="AJ182"/>
  <c r="AJ181"/>
  <c r="AJ180"/>
  <c r="AJ179"/>
  <c r="AJ178"/>
  <c r="AJ177"/>
  <c r="AJ176"/>
  <c r="AJ175"/>
  <c r="AJ174"/>
  <c r="AJ173"/>
  <c r="AJ172"/>
  <c r="AJ171"/>
  <c r="AJ170"/>
  <c r="AJ168"/>
  <c r="AJ167"/>
  <c r="AJ166"/>
  <c r="AJ165"/>
  <c r="AJ164"/>
  <c r="AJ163"/>
  <c r="AJ162"/>
  <c r="AJ161"/>
  <c r="AJ160"/>
  <c r="AJ159"/>
  <c r="AJ158"/>
  <c r="AJ157"/>
  <c r="AJ155"/>
  <c r="AJ154"/>
  <c r="AJ153"/>
  <c r="AJ152"/>
  <c r="AJ151"/>
  <c r="AJ150"/>
  <c r="AJ148"/>
  <c r="AJ147"/>
  <c r="AJ146"/>
  <c r="AJ145"/>
  <c r="AJ144"/>
  <c r="AJ143"/>
  <c r="AJ142"/>
  <c r="AJ141"/>
  <c r="AJ139"/>
  <c r="AJ138"/>
  <c r="AJ137"/>
  <c r="AJ136"/>
  <c r="AJ135"/>
  <c r="AJ134"/>
  <c r="AJ133"/>
  <c r="AJ131"/>
  <c r="AJ130"/>
  <c r="AJ129"/>
  <c r="AJ128"/>
  <c r="AJ127"/>
  <c r="AJ126"/>
  <c r="AJ125"/>
  <c r="AJ124"/>
  <c r="AJ123"/>
  <c r="AJ122"/>
  <c r="AJ121"/>
  <c r="AJ120"/>
  <c r="AJ119"/>
  <c r="AJ118"/>
  <c r="AJ117"/>
  <c r="AJ115"/>
  <c r="AJ114"/>
  <c r="AJ113"/>
  <c r="AJ112"/>
  <c r="AJ111"/>
  <c r="AJ110"/>
  <c r="AJ109"/>
  <c r="AJ108"/>
  <c r="AJ107"/>
  <c r="AJ106"/>
  <c r="AJ105"/>
  <c r="AJ104"/>
  <c r="AJ103"/>
  <c r="AJ101"/>
  <c r="AJ100"/>
  <c r="AJ99"/>
  <c r="AJ98"/>
  <c r="AJ97"/>
  <c r="AJ96"/>
  <c r="AJ95"/>
  <c r="AJ94"/>
  <c r="AJ93"/>
  <c r="AJ91"/>
  <c r="AJ90"/>
  <c r="AJ89"/>
  <c r="AJ88"/>
  <c r="AJ87"/>
  <c r="AJ86"/>
  <c r="AJ85"/>
  <c r="AJ84"/>
  <c r="AJ82"/>
  <c r="AJ81"/>
  <c r="AJ80"/>
  <c r="AJ79"/>
  <c r="AJ78"/>
  <c r="AJ76"/>
  <c r="AJ75"/>
  <c r="AJ74"/>
  <c r="AJ73"/>
  <c r="AJ72"/>
  <c r="AJ71"/>
  <c r="AJ70"/>
  <c r="AJ69"/>
  <c r="AJ68"/>
  <c r="AJ67"/>
  <c r="AJ66"/>
  <c r="AJ65"/>
  <c r="AJ63"/>
  <c r="AJ62"/>
  <c r="AJ61"/>
  <c r="AJ60"/>
  <c r="AJ59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30"/>
  <c r="AJ28"/>
  <c r="AJ20"/>
  <c r="AJ18"/>
  <c r="AJ10"/>
  <c r="AJ11"/>
  <c r="AJ12"/>
  <c r="AJ13"/>
  <c r="AJ14"/>
  <c r="AJ15"/>
  <c r="AJ16"/>
  <c r="AJ17"/>
  <c r="AJ9"/>
  <c r="R8"/>
  <c r="R29"/>
  <c r="R27"/>
  <c r="R26"/>
  <c r="R20"/>
  <c r="R19"/>
  <c r="X378" i="8"/>
  <c r="Y378" s="1"/>
  <c r="X377"/>
  <c r="Y377" s="1"/>
  <c r="X376"/>
  <c r="Y376" s="1"/>
  <c r="X375"/>
  <c r="Y375" s="1"/>
  <c r="Y374"/>
  <c r="X374"/>
  <c r="Y373"/>
  <c r="X373"/>
  <c r="X372"/>
  <c r="Y372" s="1"/>
  <c r="Y371"/>
  <c r="X371"/>
  <c r="X370"/>
  <c r="Y370" s="1"/>
  <c r="X369"/>
  <c r="Y369" s="1"/>
  <c r="X368"/>
  <c r="Y368" s="1"/>
  <c r="X367"/>
  <c r="Y367" s="1"/>
  <c r="Y365"/>
  <c r="X365"/>
  <c r="X364"/>
  <c r="Y364" s="1"/>
  <c r="X363"/>
  <c r="Y363" s="1"/>
  <c r="X362"/>
  <c r="Y362" s="1"/>
  <c r="Y361"/>
  <c r="X361"/>
  <c r="X360"/>
  <c r="Y360" s="1"/>
  <c r="Y359"/>
  <c r="X359"/>
  <c r="X358"/>
  <c r="Y358" s="1"/>
  <c r="X357"/>
  <c r="Y357" s="1"/>
  <c r="X356"/>
  <c r="Y356" s="1"/>
  <c r="X354"/>
  <c r="Y354" s="1"/>
  <c r="Y353"/>
  <c r="X353"/>
  <c r="X352"/>
  <c r="Y352" s="1"/>
  <c r="X351"/>
  <c r="Y351" s="1"/>
  <c r="X350"/>
  <c r="Y350" s="1"/>
  <c r="X349"/>
  <c r="Y349" s="1"/>
  <c r="X348"/>
  <c r="Y348" s="1"/>
  <c r="X347"/>
  <c r="Y347" s="1"/>
  <c r="Y346"/>
  <c r="X346"/>
  <c r="X345"/>
  <c r="Y345" s="1"/>
  <c r="X344"/>
  <c r="Y344" s="1"/>
  <c r="X342"/>
  <c r="Y342" s="1"/>
  <c r="Y341"/>
  <c r="X341"/>
  <c r="X340"/>
  <c r="Y340" s="1"/>
  <c r="Y339"/>
  <c r="X339"/>
  <c r="X338"/>
  <c r="Y338" s="1"/>
  <c r="X337"/>
  <c r="Y337" s="1"/>
  <c r="X336"/>
  <c r="Y336" s="1"/>
  <c r="X335"/>
  <c r="Y335" s="1"/>
  <c r="X334"/>
  <c r="Y334" s="1"/>
  <c r="X333"/>
  <c r="Y333" s="1"/>
  <c r="X332"/>
  <c r="Y332" s="1"/>
  <c r="X330"/>
  <c r="Y330" s="1"/>
  <c r="Y329"/>
  <c r="X329"/>
  <c r="X328"/>
  <c r="Y328" s="1"/>
  <c r="X327"/>
  <c r="Y327" s="1"/>
  <c r="X326"/>
  <c r="Y326" s="1"/>
  <c r="X325"/>
  <c r="Y325" s="1"/>
  <c r="X324"/>
  <c r="Y324" s="1"/>
  <c r="X323"/>
  <c r="Y323" s="1"/>
  <c r="Y322"/>
  <c r="X322"/>
  <c r="X321"/>
  <c r="Y321" s="1"/>
  <c r="X320"/>
  <c r="Y320" s="1"/>
  <c r="X319"/>
  <c r="Y319" s="1"/>
  <c r="X318"/>
  <c r="Y318" s="1"/>
  <c r="X317"/>
  <c r="Y317" s="1"/>
  <c r="X316"/>
  <c r="Y316" s="1"/>
  <c r="Y314"/>
  <c r="X314"/>
  <c r="X313"/>
  <c r="Y313" s="1"/>
  <c r="X312"/>
  <c r="Y312" s="1"/>
  <c r="Y311"/>
  <c r="X311"/>
  <c r="Y310"/>
  <c r="X310"/>
  <c r="X309"/>
  <c r="Y309" s="1"/>
  <c r="X308"/>
  <c r="Y308" s="1"/>
  <c r="X307"/>
  <c r="Y307" s="1"/>
  <c r="Y306"/>
  <c r="X306"/>
  <c r="X305"/>
  <c r="Y305" s="1"/>
  <c r="X304"/>
  <c r="Y304" s="1"/>
  <c r="Y303"/>
  <c r="X303"/>
  <c r="X302"/>
  <c r="Y302" s="1"/>
  <c r="Y301"/>
  <c r="X301"/>
  <c r="X300"/>
  <c r="Y300" s="1"/>
  <c r="X299"/>
  <c r="Y299" s="1"/>
  <c r="X298"/>
  <c r="Y298" s="1"/>
  <c r="X297"/>
  <c r="Y297" s="1"/>
  <c r="X296"/>
  <c r="Y296" s="1"/>
  <c r="X295"/>
  <c r="Y295" s="1"/>
  <c r="Y294"/>
  <c r="X294"/>
  <c r="X293"/>
  <c r="Y293" s="1"/>
  <c r="X292"/>
  <c r="Y292" s="1"/>
  <c r="X291"/>
  <c r="Y291" s="1"/>
  <c r="Y289"/>
  <c r="X289"/>
  <c r="X288"/>
  <c r="Y288" s="1"/>
  <c r="Y287"/>
  <c r="X287"/>
  <c r="X286"/>
  <c r="Y286" s="1"/>
  <c r="X285"/>
  <c r="Y285" s="1"/>
  <c r="X284"/>
  <c r="Y284" s="1"/>
  <c r="X283"/>
  <c r="Y283" s="1"/>
  <c r="X282"/>
  <c r="Y282" s="1"/>
  <c r="X281"/>
  <c r="Y281" s="1"/>
  <c r="X280"/>
  <c r="Y280" s="1"/>
  <c r="X279"/>
  <c r="Y279" s="1"/>
  <c r="X278"/>
  <c r="Y278" s="1"/>
  <c r="Y277"/>
  <c r="X277"/>
  <c r="X276"/>
  <c r="Y276" s="1"/>
  <c r="Y275"/>
  <c r="X275"/>
  <c r="X274"/>
  <c r="Y274" s="1"/>
  <c r="X273"/>
  <c r="Y273" s="1"/>
  <c r="Y271"/>
  <c r="X271"/>
  <c r="X270"/>
  <c r="Y270" s="1"/>
  <c r="Y269"/>
  <c r="X269"/>
  <c r="X268"/>
  <c r="Y268" s="1"/>
  <c r="X267"/>
  <c r="Y267" s="1"/>
  <c r="X266"/>
  <c r="Y266" s="1"/>
  <c r="X265"/>
  <c r="Y265" s="1"/>
  <c r="X263"/>
  <c r="Y263" s="1"/>
  <c r="Y262"/>
  <c r="X262"/>
  <c r="X261"/>
  <c r="Y261" s="1"/>
  <c r="X260"/>
  <c r="Y260" s="1"/>
  <c r="X259"/>
  <c r="Y259" s="1"/>
  <c r="Y258"/>
  <c r="X258"/>
  <c r="X257"/>
  <c r="Y257" s="1"/>
  <c r="X256"/>
  <c r="Y256" s="1"/>
  <c r="X255"/>
  <c r="Y255" s="1"/>
  <c r="X254"/>
  <c r="Y254" s="1"/>
  <c r="X253"/>
  <c r="Y253" s="1"/>
  <c r="X252"/>
  <c r="Y252" s="1"/>
  <c r="X251"/>
  <c r="Y251" s="1"/>
  <c r="X250"/>
  <c r="Y250" s="1"/>
  <c r="Y249"/>
  <c r="X249"/>
  <c r="X247"/>
  <c r="Y247" s="1"/>
  <c r="X246"/>
  <c r="Y246" s="1"/>
  <c r="Y245"/>
  <c r="X245"/>
  <c r="X244"/>
  <c r="Y244" s="1"/>
  <c r="X243"/>
  <c r="Y243" s="1"/>
  <c r="Y242"/>
  <c r="X242"/>
  <c r="X241"/>
  <c r="Y241" s="1"/>
  <c r="X240"/>
  <c r="Y240" s="1"/>
  <c r="X238"/>
  <c r="Y238" s="1"/>
  <c r="Y237"/>
  <c r="X237"/>
  <c r="X236"/>
  <c r="Y236" s="1"/>
  <c r="Y235"/>
  <c r="X235"/>
  <c r="X234"/>
  <c r="Y234" s="1"/>
  <c r="Y233"/>
  <c r="X233"/>
  <c r="X232"/>
  <c r="Y232" s="1"/>
  <c r="X231"/>
  <c r="Y231" s="1"/>
  <c r="X230"/>
  <c r="Y230" s="1"/>
  <c r="X228"/>
  <c r="Y228" s="1"/>
  <c r="X227"/>
  <c r="Y227" s="1"/>
  <c r="X226"/>
  <c r="Y226" s="1"/>
  <c r="Y225"/>
  <c r="X225"/>
  <c r="X224"/>
  <c r="Y224" s="1"/>
  <c r="Y223"/>
  <c r="X223"/>
  <c r="X222"/>
  <c r="Y222" s="1"/>
  <c r="X221"/>
  <c r="Y221" s="1"/>
  <c r="X220"/>
  <c r="Y220" s="1"/>
  <c r="X219"/>
  <c r="Y219" s="1"/>
  <c r="X218"/>
  <c r="Y218" s="1"/>
  <c r="X217"/>
  <c r="Y217" s="1"/>
  <c r="X216"/>
  <c r="Y216" s="1"/>
  <c r="X214"/>
  <c r="Y214" s="1"/>
  <c r="Y213"/>
  <c r="X213"/>
  <c r="X212"/>
  <c r="Y212" s="1"/>
  <c r="X211"/>
  <c r="Y211" s="1"/>
  <c r="X210"/>
  <c r="Y210" s="1"/>
  <c r="X209"/>
  <c r="Y209" s="1"/>
  <c r="X208"/>
  <c r="Y208" s="1"/>
  <c r="X207"/>
  <c r="Y207" s="1"/>
  <c r="Y206"/>
  <c r="X206"/>
  <c r="X205"/>
  <c r="Y205" s="1"/>
  <c r="X204"/>
  <c r="Y204" s="1"/>
  <c r="X203"/>
  <c r="Y203" s="1"/>
  <c r="Y201"/>
  <c r="X201"/>
  <c r="X200"/>
  <c r="Y200" s="1"/>
  <c r="Y199"/>
  <c r="X199"/>
  <c r="X198"/>
  <c r="Y198" s="1"/>
  <c r="X197"/>
  <c r="Y197" s="1"/>
  <c r="X196"/>
  <c r="Y196" s="1"/>
  <c r="X195"/>
  <c r="Y195" s="1"/>
  <c r="X194"/>
  <c r="Y194" s="1"/>
  <c r="X193"/>
  <c r="Y193" s="1"/>
  <c r="X192"/>
  <c r="Y192" s="1"/>
  <c r="X191"/>
  <c r="Y191" s="1"/>
  <c r="X190"/>
  <c r="Y190" s="1"/>
  <c r="X189"/>
  <c r="Y189" s="1"/>
  <c r="X187"/>
  <c r="Y187" s="1"/>
  <c r="X186"/>
  <c r="Y186" s="1"/>
  <c r="Y185"/>
  <c r="X185"/>
  <c r="X184"/>
  <c r="Y184" s="1"/>
  <c r="X183"/>
  <c r="Y183" s="1"/>
  <c r="X182"/>
  <c r="Y182" s="1"/>
  <c r="X180"/>
  <c r="Y180" s="1"/>
  <c r="X179"/>
  <c r="Y179" s="1"/>
  <c r="X178"/>
  <c r="Y178" s="1"/>
  <c r="X177"/>
  <c r="Y177" s="1"/>
  <c r="X176"/>
  <c r="Y176" s="1"/>
  <c r="X175"/>
  <c r="Y175" s="1"/>
  <c r="X174"/>
  <c r="Y174" s="1"/>
  <c r="Y173"/>
  <c r="X173"/>
  <c r="X172"/>
  <c r="Y172" s="1"/>
  <c r="Y171"/>
  <c r="X171"/>
  <c r="X170"/>
  <c r="Y170" s="1"/>
  <c r="X169"/>
  <c r="Y169" s="1"/>
  <c r="X168"/>
  <c r="Y168" s="1"/>
  <c r="X166"/>
  <c r="Y166" s="1"/>
  <c r="Y165"/>
  <c r="X165"/>
  <c r="X164"/>
  <c r="Y164" s="1"/>
  <c r="Y163"/>
  <c r="X163"/>
  <c r="X162"/>
  <c r="Y162" s="1"/>
  <c r="Y161"/>
  <c r="X161"/>
  <c r="X160"/>
  <c r="Y160" s="1"/>
  <c r="X159"/>
  <c r="Y159" s="1"/>
  <c r="Y158"/>
  <c r="X158"/>
  <c r="X157"/>
  <c r="Y157" s="1"/>
  <c r="X156"/>
  <c r="Y156" s="1"/>
  <c r="X155"/>
  <c r="Y155" s="1"/>
  <c r="X153"/>
  <c r="Y153" s="1"/>
  <c r="X152"/>
  <c r="Y152" s="1"/>
  <c r="Y151"/>
  <c r="X151"/>
  <c r="X150"/>
  <c r="Y150" s="1"/>
  <c r="X149"/>
  <c r="Y149" s="1"/>
  <c r="X148"/>
  <c r="Y148" s="1"/>
  <c r="Y146"/>
  <c r="X146"/>
  <c r="X145"/>
  <c r="Y145" s="1"/>
  <c r="X144"/>
  <c r="Y144" s="1"/>
  <c r="X143"/>
  <c r="Y143" s="1"/>
  <c r="X142"/>
  <c r="Y142" s="1"/>
  <c r="X141"/>
  <c r="Y141" s="1"/>
  <c r="X140"/>
  <c r="Y140" s="1"/>
  <c r="X139"/>
  <c r="Y139" s="1"/>
  <c r="X137"/>
  <c r="Y137" s="1"/>
  <c r="X136"/>
  <c r="Y136" s="1"/>
  <c r="X135"/>
  <c r="Y135" s="1"/>
  <c r="Y134"/>
  <c r="X134"/>
  <c r="X133"/>
  <c r="Y133" s="1"/>
  <c r="X132"/>
  <c r="Y132" s="1"/>
  <c r="X131"/>
  <c r="Y131" s="1"/>
  <c r="X129"/>
  <c r="Y129" s="1"/>
  <c r="X128"/>
  <c r="Y128" s="1"/>
  <c r="Y127"/>
  <c r="X127"/>
  <c r="Y126"/>
  <c r="X126"/>
  <c r="X125"/>
  <c r="Y125" s="1"/>
  <c r="X124"/>
  <c r="Y124" s="1"/>
  <c r="X123"/>
  <c r="Y123" s="1"/>
  <c r="Y122"/>
  <c r="X122"/>
  <c r="X121"/>
  <c r="Y121" s="1"/>
  <c r="X120"/>
  <c r="Y120" s="1"/>
  <c r="X119"/>
  <c r="Y119" s="1"/>
  <c r="X118"/>
  <c r="Y118" s="1"/>
  <c r="X117"/>
  <c r="Y117" s="1"/>
  <c r="X116"/>
  <c r="Y116" s="1"/>
  <c r="X115"/>
  <c r="Y115" s="1"/>
  <c r="X113"/>
  <c r="Y113" s="1"/>
  <c r="X112"/>
  <c r="Y112" s="1"/>
  <c r="X111"/>
  <c r="Y111" s="1"/>
  <c r="Y110"/>
  <c r="X110"/>
  <c r="X109"/>
  <c r="Y109" s="1"/>
  <c r="X108"/>
  <c r="Y108" s="1"/>
  <c r="X107"/>
  <c r="Y107" s="1"/>
  <c r="X106"/>
  <c r="Y106" s="1"/>
  <c r="X105"/>
  <c r="Y105" s="1"/>
  <c r="X104"/>
  <c r="Y104" s="1"/>
  <c r="X103"/>
  <c r="Y103" s="1"/>
  <c r="X102"/>
  <c r="Y102" s="1"/>
  <c r="X101"/>
  <c r="Y101" s="1"/>
  <c r="Y99"/>
  <c r="X99"/>
  <c r="X98"/>
  <c r="Y98" s="1"/>
  <c r="Y97"/>
  <c r="X97"/>
  <c r="X96"/>
  <c r="Y96" s="1"/>
  <c r="X95"/>
  <c r="Y95" s="1"/>
  <c r="Y94"/>
  <c r="X94"/>
  <c r="X93"/>
  <c r="Y93" s="1"/>
  <c r="X92"/>
  <c r="Y92" s="1"/>
  <c r="X91"/>
  <c r="Y91" s="1"/>
  <c r="X89"/>
  <c r="Y89" s="1"/>
  <c r="X88"/>
  <c r="Y88" s="1"/>
  <c r="X87"/>
  <c r="Y87" s="1"/>
  <c r="X86"/>
  <c r="Y86" s="1"/>
  <c r="Y85"/>
  <c r="X85"/>
  <c r="X84"/>
  <c r="Y84" s="1"/>
  <c r="Y83"/>
  <c r="X83"/>
  <c r="X82"/>
  <c r="Y82" s="1"/>
  <c r="X80"/>
  <c r="Y80" s="1"/>
  <c r="X79"/>
  <c r="Y79" s="1"/>
  <c r="X78"/>
  <c r="Y78" s="1"/>
  <c r="X77"/>
  <c r="Y77" s="1"/>
  <c r="X76"/>
  <c r="Y76" s="1"/>
  <c r="Y74"/>
  <c r="X74"/>
  <c r="X73"/>
  <c r="Y73" s="1"/>
  <c r="X72"/>
  <c r="Y72" s="1"/>
  <c r="X71"/>
  <c r="Y71" s="1"/>
  <c r="X70"/>
  <c r="Y70" s="1"/>
  <c r="X69"/>
  <c r="Y69" s="1"/>
  <c r="X68"/>
  <c r="Y68" s="1"/>
  <c r="X67"/>
  <c r="Y67" s="1"/>
  <c r="X66"/>
  <c r="Y66" s="1"/>
  <c r="Y65"/>
  <c r="X65"/>
  <c r="X64"/>
  <c r="Y64" s="1"/>
  <c r="X63"/>
  <c r="Y63" s="1"/>
  <c r="X61"/>
  <c r="Y61" s="1"/>
  <c r="X60"/>
  <c r="Y60" s="1"/>
  <c r="X59"/>
  <c r="Y59" s="1"/>
  <c r="X58"/>
  <c r="Y58" s="1"/>
  <c r="Y57"/>
  <c r="X57"/>
  <c r="X29"/>
  <c r="Y29" s="1"/>
  <c r="X30"/>
  <c r="Y30" s="1"/>
  <c r="X31"/>
  <c r="Y31" s="1"/>
  <c r="X32"/>
  <c r="Y32" s="1"/>
  <c r="X33"/>
  <c r="Y33" s="1"/>
  <c r="X34"/>
  <c r="Y34" s="1"/>
  <c r="X35"/>
  <c r="Y35" s="1"/>
  <c r="X36"/>
  <c r="Y36" s="1"/>
  <c r="X37"/>
  <c r="Y37" s="1"/>
  <c r="X38"/>
  <c r="Y38" s="1"/>
  <c r="X39"/>
  <c r="Y39" s="1"/>
  <c r="X40"/>
  <c r="Y40" s="1"/>
  <c r="X41"/>
  <c r="Y41" s="1"/>
  <c r="X42"/>
  <c r="Y42" s="1"/>
  <c r="X43"/>
  <c r="Y43" s="1"/>
  <c r="X44"/>
  <c r="Y44" s="1"/>
  <c r="X45"/>
  <c r="Y45" s="1"/>
  <c r="X46"/>
  <c r="Y46" s="1"/>
  <c r="X47"/>
  <c r="Y47" s="1"/>
  <c r="X48"/>
  <c r="Y48" s="1"/>
  <c r="X49"/>
  <c r="Y49" s="1"/>
  <c r="X50"/>
  <c r="Y50" s="1"/>
  <c r="X51"/>
  <c r="Y51" s="1"/>
  <c r="X52"/>
  <c r="Y52" s="1"/>
  <c r="X53"/>
  <c r="Y53" s="1"/>
  <c r="X54"/>
  <c r="Y54" s="1"/>
  <c r="U378"/>
  <c r="V378" s="1"/>
  <c r="U377"/>
  <c r="V377" s="1"/>
  <c r="U376"/>
  <c r="V376" s="1"/>
  <c r="U375"/>
  <c r="V375" s="1"/>
  <c r="V374"/>
  <c r="U374"/>
  <c r="U373"/>
  <c r="V373" s="1"/>
  <c r="U372"/>
  <c r="V372" s="1"/>
  <c r="U371"/>
  <c r="V371" s="1"/>
  <c r="U370"/>
  <c r="V370" s="1"/>
  <c r="U369"/>
  <c r="V369" s="1"/>
  <c r="U368"/>
  <c r="V368" s="1"/>
  <c r="U367"/>
  <c r="V367" s="1"/>
  <c r="U365"/>
  <c r="V365" s="1"/>
  <c r="U364"/>
  <c r="V364" s="1"/>
  <c r="U363"/>
  <c r="V363" s="1"/>
  <c r="V362"/>
  <c r="U362"/>
  <c r="U361"/>
  <c r="V361" s="1"/>
  <c r="V360"/>
  <c r="U360"/>
  <c r="U359"/>
  <c r="V359" s="1"/>
  <c r="U358"/>
  <c r="V358" s="1"/>
  <c r="U357"/>
  <c r="V357" s="1"/>
  <c r="U356"/>
  <c r="V356" s="1"/>
  <c r="V354"/>
  <c r="U354"/>
  <c r="U353"/>
  <c r="V353" s="1"/>
  <c r="U352"/>
  <c r="V352" s="1"/>
  <c r="U351"/>
  <c r="V351" s="1"/>
  <c r="U350"/>
  <c r="V350" s="1"/>
  <c r="U349"/>
  <c r="V349" s="1"/>
  <c r="V348"/>
  <c r="U348"/>
  <c r="U347"/>
  <c r="V347" s="1"/>
  <c r="U346"/>
  <c r="V346" s="1"/>
  <c r="U345"/>
  <c r="V345" s="1"/>
  <c r="U344"/>
  <c r="V344" s="1"/>
  <c r="V342"/>
  <c r="U342"/>
  <c r="U341"/>
  <c r="V341" s="1"/>
  <c r="U340"/>
  <c r="V340" s="1"/>
  <c r="U339"/>
  <c r="V339" s="1"/>
  <c r="U338"/>
  <c r="V338" s="1"/>
  <c r="U337"/>
  <c r="V337" s="1"/>
  <c r="V336"/>
  <c r="U336"/>
  <c r="U335"/>
  <c r="V335" s="1"/>
  <c r="U334"/>
  <c r="V334" s="1"/>
  <c r="U333"/>
  <c r="V333" s="1"/>
  <c r="V332"/>
  <c r="U332"/>
  <c r="U330"/>
  <c r="V330" s="1"/>
  <c r="U329"/>
  <c r="V329" s="1"/>
  <c r="V328"/>
  <c r="U328"/>
  <c r="U327"/>
  <c r="V327" s="1"/>
  <c r="U326"/>
  <c r="V326" s="1"/>
  <c r="U325"/>
  <c r="V325" s="1"/>
  <c r="U324"/>
  <c r="V324" s="1"/>
  <c r="U323"/>
  <c r="V323" s="1"/>
  <c r="U322"/>
  <c r="V322" s="1"/>
  <c r="U321"/>
  <c r="V321" s="1"/>
  <c r="U320"/>
  <c r="V320" s="1"/>
  <c r="U319"/>
  <c r="V319" s="1"/>
  <c r="V318"/>
  <c r="U318"/>
  <c r="U317"/>
  <c r="V317" s="1"/>
  <c r="U316"/>
  <c r="V316" s="1"/>
  <c r="V314"/>
  <c r="U314"/>
  <c r="U313"/>
  <c r="V313" s="1"/>
  <c r="V312"/>
  <c r="U312"/>
  <c r="U311"/>
  <c r="V311" s="1"/>
  <c r="U310"/>
  <c r="V310" s="1"/>
  <c r="U309"/>
  <c r="V309" s="1"/>
  <c r="V308"/>
  <c r="U308"/>
  <c r="U307"/>
  <c r="V307" s="1"/>
  <c r="V306"/>
  <c r="U306"/>
  <c r="U305"/>
  <c r="V305" s="1"/>
  <c r="U304"/>
  <c r="V304" s="1"/>
  <c r="U303"/>
  <c r="V303" s="1"/>
  <c r="U302"/>
  <c r="V302" s="1"/>
  <c r="U301"/>
  <c r="V301" s="1"/>
  <c r="V300"/>
  <c r="U300"/>
  <c r="U299"/>
  <c r="V299" s="1"/>
  <c r="U298"/>
  <c r="V298" s="1"/>
  <c r="U297"/>
  <c r="V297" s="1"/>
  <c r="U296"/>
  <c r="V296" s="1"/>
  <c r="U295"/>
  <c r="V295" s="1"/>
  <c r="U294"/>
  <c r="V294" s="1"/>
  <c r="U293"/>
  <c r="V293" s="1"/>
  <c r="V292"/>
  <c r="U292"/>
  <c r="U291"/>
  <c r="V291" s="1"/>
  <c r="U289"/>
  <c r="V289" s="1"/>
  <c r="U288"/>
  <c r="V288" s="1"/>
  <c r="U287"/>
  <c r="V287" s="1"/>
  <c r="V286"/>
  <c r="U286"/>
  <c r="U285"/>
  <c r="V285" s="1"/>
  <c r="U284"/>
  <c r="V284" s="1"/>
  <c r="U283"/>
  <c r="V283" s="1"/>
  <c r="U282"/>
  <c r="V282" s="1"/>
  <c r="U281"/>
  <c r="V281" s="1"/>
  <c r="V280"/>
  <c r="U280"/>
  <c r="U279"/>
  <c r="V279" s="1"/>
  <c r="U278"/>
  <c r="V278" s="1"/>
  <c r="U277"/>
  <c r="V277" s="1"/>
  <c r="U276"/>
  <c r="V276" s="1"/>
  <c r="U275"/>
  <c r="V275" s="1"/>
  <c r="U274"/>
  <c r="V274" s="1"/>
  <c r="U273"/>
  <c r="V273" s="1"/>
  <c r="U271"/>
  <c r="V271" s="1"/>
  <c r="U270"/>
  <c r="V270" s="1"/>
  <c r="U269"/>
  <c r="V269" s="1"/>
  <c r="V268"/>
  <c r="U268"/>
  <c r="U267"/>
  <c r="V267" s="1"/>
  <c r="V266"/>
  <c r="U266"/>
  <c r="U265"/>
  <c r="V265" s="1"/>
  <c r="U263"/>
  <c r="V263" s="1"/>
  <c r="V262"/>
  <c r="U262"/>
  <c r="U261"/>
  <c r="V261" s="1"/>
  <c r="U260"/>
  <c r="V260" s="1"/>
  <c r="U259"/>
  <c r="V259" s="1"/>
  <c r="U258"/>
  <c r="V258" s="1"/>
  <c r="U257"/>
  <c r="V257" s="1"/>
  <c r="U256"/>
  <c r="V256" s="1"/>
  <c r="U255"/>
  <c r="V255" s="1"/>
  <c r="V254"/>
  <c r="U254"/>
  <c r="U253"/>
  <c r="V253" s="1"/>
  <c r="U252"/>
  <c r="V252" s="1"/>
  <c r="U251"/>
  <c r="V251" s="1"/>
  <c r="U250"/>
  <c r="V250" s="1"/>
  <c r="U249"/>
  <c r="V249" s="1"/>
  <c r="U247"/>
  <c r="V247" s="1"/>
  <c r="U246"/>
  <c r="V246" s="1"/>
  <c r="U245"/>
  <c r="V245" s="1"/>
  <c r="V244"/>
  <c r="U244"/>
  <c r="U243"/>
  <c r="V243" s="1"/>
  <c r="U242"/>
  <c r="V242" s="1"/>
  <c r="U241"/>
  <c r="V241" s="1"/>
  <c r="U240"/>
  <c r="V240" s="1"/>
  <c r="U238"/>
  <c r="V238" s="1"/>
  <c r="U237"/>
  <c r="V237" s="1"/>
  <c r="V236"/>
  <c r="U236"/>
  <c r="U235"/>
  <c r="V235" s="1"/>
  <c r="V234"/>
  <c r="U234"/>
  <c r="U233"/>
  <c r="V233" s="1"/>
  <c r="U232"/>
  <c r="V232" s="1"/>
  <c r="U231"/>
  <c r="V231" s="1"/>
  <c r="V230"/>
  <c r="U230"/>
  <c r="V228"/>
  <c r="U228"/>
  <c r="U227"/>
  <c r="V227" s="1"/>
  <c r="U226"/>
  <c r="V226" s="1"/>
  <c r="U225"/>
  <c r="V225" s="1"/>
  <c r="V224"/>
  <c r="U224"/>
  <c r="U223"/>
  <c r="V223" s="1"/>
  <c r="V222"/>
  <c r="U222"/>
  <c r="U221"/>
  <c r="V221" s="1"/>
  <c r="U220"/>
  <c r="V220" s="1"/>
  <c r="U219"/>
  <c r="V219" s="1"/>
  <c r="U218"/>
  <c r="V218" s="1"/>
  <c r="U217"/>
  <c r="V217" s="1"/>
  <c r="V216"/>
  <c r="U216"/>
  <c r="U214"/>
  <c r="V214" s="1"/>
  <c r="U213"/>
  <c r="V213" s="1"/>
  <c r="U212"/>
  <c r="V212" s="1"/>
  <c r="U211"/>
  <c r="V211" s="1"/>
  <c r="V210"/>
  <c r="U210"/>
  <c r="U209"/>
  <c r="V209" s="1"/>
  <c r="V208"/>
  <c r="U208"/>
  <c r="U207"/>
  <c r="V207" s="1"/>
  <c r="U206"/>
  <c r="V206" s="1"/>
  <c r="U205"/>
  <c r="V205" s="1"/>
  <c r="U204"/>
  <c r="V204" s="1"/>
  <c r="U203"/>
  <c r="V203" s="1"/>
  <c r="U201"/>
  <c r="V201" s="1"/>
  <c r="U200"/>
  <c r="V200" s="1"/>
  <c r="U199"/>
  <c r="V199" s="1"/>
  <c r="U198"/>
  <c r="V198" s="1"/>
  <c r="U197"/>
  <c r="V197" s="1"/>
  <c r="V196"/>
  <c r="U196"/>
  <c r="U195"/>
  <c r="V195" s="1"/>
  <c r="U194"/>
  <c r="V194" s="1"/>
  <c r="U193"/>
  <c r="V193" s="1"/>
  <c r="U192"/>
  <c r="V192" s="1"/>
  <c r="U191"/>
  <c r="V191" s="1"/>
  <c r="V190"/>
  <c r="U190"/>
  <c r="U189"/>
  <c r="V189" s="1"/>
  <c r="U187"/>
  <c r="V187" s="1"/>
  <c r="V186"/>
  <c r="U186"/>
  <c r="U185"/>
  <c r="V185" s="1"/>
  <c r="V184"/>
  <c r="U184"/>
  <c r="U183"/>
  <c r="V183" s="1"/>
  <c r="U182"/>
  <c r="V182" s="1"/>
  <c r="V180"/>
  <c r="U180"/>
  <c r="U179"/>
  <c r="V179" s="1"/>
  <c r="U178"/>
  <c r="V178" s="1"/>
  <c r="U177"/>
  <c r="V177" s="1"/>
  <c r="U176"/>
  <c r="V176" s="1"/>
  <c r="U175"/>
  <c r="V175" s="1"/>
  <c r="U174"/>
  <c r="V174" s="1"/>
  <c r="U173"/>
  <c r="V173" s="1"/>
  <c r="V172"/>
  <c r="U172"/>
  <c r="U171"/>
  <c r="V171" s="1"/>
  <c r="V170"/>
  <c r="U170"/>
  <c r="U169"/>
  <c r="V169" s="1"/>
  <c r="U168"/>
  <c r="V168" s="1"/>
  <c r="V166"/>
  <c r="U166"/>
  <c r="U165"/>
  <c r="V165" s="1"/>
  <c r="V164"/>
  <c r="U164"/>
  <c r="U163"/>
  <c r="V163" s="1"/>
  <c r="U162"/>
  <c r="V162" s="1"/>
  <c r="U161"/>
  <c r="V161" s="1"/>
  <c r="U160"/>
  <c r="V160" s="1"/>
  <c r="U159"/>
  <c r="V159" s="1"/>
  <c r="U158"/>
  <c r="V158" s="1"/>
  <c r="U157"/>
  <c r="V157" s="1"/>
  <c r="V156"/>
  <c r="U156"/>
  <c r="U155"/>
  <c r="V155" s="1"/>
  <c r="U153"/>
  <c r="V153" s="1"/>
  <c r="V152"/>
  <c r="U152"/>
  <c r="U151"/>
  <c r="V151" s="1"/>
  <c r="V150"/>
  <c r="U150"/>
  <c r="U149"/>
  <c r="V149" s="1"/>
  <c r="U148"/>
  <c r="V148" s="1"/>
  <c r="V146"/>
  <c r="U146"/>
  <c r="U145"/>
  <c r="V145" s="1"/>
  <c r="U144"/>
  <c r="V144" s="1"/>
  <c r="U143"/>
  <c r="V143" s="1"/>
  <c r="U142"/>
  <c r="V142" s="1"/>
  <c r="U141"/>
  <c r="V141" s="1"/>
  <c r="V140"/>
  <c r="U140"/>
  <c r="U139"/>
  <c r="V139" s="1"/>
  <c r="U137"/>
  <c r="V137" s="1"/>
  <c r="V136"/>
  <c r="U136"/>
  <c r="U135"/>
  <c r="V135" s="1"/>
  <c r="U134"/>
  <c r="V134" s="1"/>
  <c r="U133"/>
  <c r="V133" s="1"/>
  <c r="U132"/>
  <c r="V132" s="1"/>
  <c r="U131"/>
  <c r="V131" s="1"/>
  <c r="U129"/>
  <c r="V129" s="1"/>
  <c r="U128"/>
  <c r="V128" s="1"/>
  <c r="U127"/>
  <c r="V127" s="1"/>
  <c r="U126"/>
  <c r="V126" s="1"/>
  <c r="U125"/>
  <c r="V125" s="1"/>
  <c r="V124"/>
  <c r="U124"/>
  <c r="U123"/>
  <c r="V123" s="1"/>
  <c r="U122"/>
  <c r="V122" s="1"/>
  <c r="U121"/>
  <c r="V121" s="1"/>
  <c r="U120"/>
  <c r="V120" s="1"/>
  <c r="U119"/>
  <c r="V119" s="1"/>
  <c r="U118"/>
  <c r="V118" s="1"/>
  <c r="U117"/>
  <c r="V117" s="1"/>
  <c r="V116"/>
  <c r="U116"/>
  <c r="U115"/>
  <c r="V115" s="1"/>
  <c r="U113"/>
  <c r="V113" s="1"/>
  <c r="V112"/>
  <c r="U112"/>
  <c r="U111"/>
  <c r="V111" s="1"/>
  <c r="U110"/>
  <c r="V110" s="1"/>
  <c r="U109"/>
  <c r="V109" s="1"/>
  <c r="V108"/>
  <c r="U108"/>
  <c r="U107"/>
  <c r="V107" s="1"/>
  <c r="U106"/>
  <c r="V106" s="1"/>
  <c r="U105"/>
  <c r="V105" s="1"/>
  <c r="U104"/>
  <c r="V104" s="1"/>
  <c r="U103"/>
  <c r="V103" s="1"/>
  <c r="V102"/>
  <c r="U102"/>
  <c r="U101"/>
  <c r="V101" s="1"/>
  <c r="U99"/>
  <c r="V99" s="1"/>
  <c r="V98"/>
  <c r="U98"/>
  <c r="U97"/>
  <c r="V97" s="1"/>
  <c r="U96"/>
  <c r="V96" s="1"/>
  <c r="U95"/>
  <c r="V95" s="1"/>
  <c r="U94"/>
  <c r="V94" s="1"/>
  <c r="U93"/>
  <c r="V93" s="1"/>
  <c r="V92"/>
  <c r="U92"/>
  <c r="U91"/>
  <c r="V91" s="1"/>
  <c r="U89"/>
  <c r="V89" s="1"/>
  <c r="V88"/>
  <c r="U88"/>
  <c r="U87"/>
  <c r="V87" s="1"/>
  <c r="U86"/>
  <c r="V86" s="1"/>
  <c r="U85"/>
  <c r="V85" s="1"/>
  <c r="U84"/>
  <c r="V84" s="1"/>
  <c r="U83"/>
  <c r="V83" s="1"/>
  <c r="U82"/>
  <c r="V82" s="1"/>
  <c r="U80"/>
  <c r="V80" s="1"/>
  <c r="U79"/>
  <c r="V79" s="1"/>
  <c r="U78"/>
  <c r="V78" s="1"/>
  <c r="U77"/>
  <c r="V77" s="1"/>
  <c r="U76"/>
  <c r="V76" s="1"/>
  <c r="U74"/>
  <c r="V74" s="1"/>
  <c r="U73"/>
  <c r="V73" s="1"/>
  <c r="U72"/>
  <c r="V72" s="1"/>
  <c r="U71"/>
  <c r="V71" s="1"/>
  <c r="U70"/>
  <c r="V70" s="1"/>
  <c r="U69"/>
  <c r="V69" s="1"/>
  <c r="U68"/>
  <c r="V68" s="1"/>
  <c r="U67"/>
  <c r="V67" s="1"/>
  <c r="U66"/>
  <c r="V66" s="1"/>
  <c r="U65"/>
  <c r="V65" s="1"/>
  <c r="U64"/>
  <c r="V64" s="1"/>
  <c r="U63"/>
  <c r="V63" s="1"/>
  <c r="U61"/>
  <c r="V61" s="1"/>
  <c r="U60"/>
  <c r="V60" s="1"/>
  <c r="U59"/>
  <c r="V59" s="1"/>
  <c r="U58"/>
  <c r="V58" s="1"/>
  <c r="U57"/>
  <c r="V57" s="1"/>
  <c r="U29"/>
  <c r="V29" s="1"/>
  <c r="U30"/>
  <c r="V30"/>
  <c r="U31"/>
  <c r="V31" s="1"/>
  <c r="U32"/>
  <c r="V32" s="1"/>
  <c r="U33"/>
  <c r="V33" s="1"/>
  <c r="U34"/>
  <c r="V34" s="1"/>
  <c r="U35"/>
  <c r="V35" s="1"/>
  <c r="U36"/>
  <c r="V36" s="1"/>
  <c r="U37"/>
  <c r="V37" s="1"/>
  <c r="U38"/>
  <c r="V38" s="1"/>
  <c r="U39"/>
  <c r="V39" s="1"/>
  <c r="U40"/>
  <c r="V40" s="1"/>
  <c r="U41"/>
  <c r="V41" s="1"/>
  <c r="U42"/>
  <c r="V42" s="1"/>
  <c r="U43"/>
  <c r="V43" s="1"/>
  <c r="U44"/>
  <c r="V44" s="1"/>
  <c r="U45"/>
  <c r="V45" s="1"/>
  <c r="U46"/>
  <c r="V46" s="1"/>
  <c r="U47"/>
  <c r="V47" s="1"/>
  <c r="U48"/>
  <c r="V48" s="1"/>
  <c r="U49"/>
  <c r="V49" s="1"/>
  <c r="U50"/>
  <c r="V50" s="1"/>
  <c r="U51"/>
  <c r="V51" s="1"/>
  <c r="U52"/>
  <c r="V52" s="1"/>
  <c r="U53"/>
  <c r="V53" s="1"/>
  <c r="U54"/>
  <c r="V54" s="1"/>
  <c r="R378"/>
  <c r="S378" s="1"/>
  <c r="R377"/>
  <c r="S377" s="1"/>
  <c r="R376"/>
  <c r="S376" s="1"/>
  <c r="S375"/>
  <c r="R375"/>
  <c r="R374"/>
  <c r="S374" s="1"/>
  <c r="R373"/>
  <c r="S373" s="1"/>
  <c r="R372"/>
  <c r="S372" s="1"/>
  <c r="R371"/>
  <c r="S371" s="1"/>
  <c r="R370"/>
  <c r="S370" s="1"/>
  <c r="R369"/>
  <c r="S369" s="1"/>
  <c r="R368"/>
  <c r="S368" s="1"/>
  <c r="R367"/>
  <c r="S367" s="1"/>
  <c r="R365"/>
  <c r="S365" s="1"/>
  <c r="R364"/>
  <c r="S364" s="1"/>
  <c r="R363"/>
  <c r="S363" s="1"/>
  <c r="R362"/>
  <c r="S362" s="1"/>
  <c r="R361"/>
  <c r="S361" s="1"/>
  <c r="R360"/>
  <c r="S360" s="1"/>
  <c r="S359"/>
  <c r="R359"/>
  <c r="R358"/>
  <c r="S358" s="1"/>
  <c r="R357"/>
  <c r="S357" s="1"/>
  <c r="R356"/>
  <c r="S356" s="1"/>
  <c r="R354"/>
  <c r="S354" s="1"/>
  <c r="S353"/>
  <c r="R353"/>
  <c r="R352"/>
  <c r="S352" s="1"/>
  <c r="S351"/>
  <c r="R351"/>
  <c r="R350"/>
  <c r="S350" s="1"/>
  <c r="R349"/>
  <c r="S349" s="1"/>
  <c r="R348"/>
  <c r="S348" s="1"/>
  <c r="R347"/>
  <c r="S347" s="1"/>
  <c r="R346"/>
  <c r="S346" s="1"/>
  <c r="R345"/>
  <c r="S345" s="1"/>
  <c r="R344"/>
  <c r="S344" s="1"/>
  <c r="R342"/>
  <c r="S342" s="1"/>
  <c r="R341"/>
  <c r="S341" s="1"/>
  <c r="R340"/>
  <c r="S340" s="1"/>
  <c r="R339"/>
  <c r="S339" s="1"/>
  <c r="R338"/>
  <c r="S338" s="1"/>
  <c r="R337"/>
  <c r="S337" s="1"/>
  <c r="R336"/>
  <c r="S336" s="1"/>
  <c r="S335"/>
  <c r="R335"/>
  <c r="R334"/>
  <c r="S334" s="1"/>
  <c r="R333"/>
  <c r="S333" s="1"/>
  <c r="R332"/>
  <c r="S332" s="1"/>
  <c r="R330"/>
  <c r="S330" s="1"/>
  <c r="R329"/>
  <c r="S329" s="1"/>
  <c r="R328"/>
  <c r="S328" s="1"/>
  <c r="S327"/>
  <c r="R327"/>
  <c r="R326"/>
  <c r="S326" s="1"/>
  <c r="R325"/>
  <c r="S325" s="1"/>
  <c r="R324"/>
  <c r="S324" s="1"/>
  <c r="R323"/>
  <c r="S323" s="1"/>
  <c r="R322"/>
  <c r="S322" s="1"/>
  <c r="R321"/>
  <c r="S321" s="1"/>
  <c r="R320"/>
  <c r="S320" s="1"/>
  <c r="R319"/>
  <c r="S319" s="1"/>
  <c r="R318"/>
  <c r="S318" s="1"/>
  <c r="R317"/>
  <c r="S317" s="1"/>
  <c r="R316"/>
  <c r="S316" s="1"/>
  <c r="R314"/>
  <c r="S314" s="1"/>
  <c r="R313"/>
  <c r="S313" s="1"/>
  <c r="R312"/>
  <c r="S312" s="1"/>
  <c r="S311"/>
  <c r="R311"/>
  <c r="R310"/>
  <c r="S310" s="1"/>
  <c r="R309"/>
  <c r="S309" s="1"/>
  <c r="R308"/>
  <c r="S308" s="1"/>
  <c r="R307"/>
  <c r="S307" s="1"/>
  <c r="R306"/>
  <c r="S306" s="1"/>
  <c r="R305"/>
  <c r="S305" s="1"/>
  <c r="R304"/>
  <c r="S304" s="1"/>
  <c r="R303"/>
  <c r="S303" s="1"/>
  <c r="R302"/>
  <c r="S302" s="1"/>
  <c r="S301"/>
  <c r="R301"/>
  <c r="R300"/>
  <c r="S300" s="1"/>
  <c r="R299"/>
  <c r="S299" s="1"/>
  <c r="R298"/>
  <c r="S298" s="1"/>
  <c r="R297"/>
  <c r="S297" s="1"/>
  <c r="R296"/>
  <c r="S296" s="1"/>
  <c r="S295"/>
  <c r="R295"/>
  <c r="R294"/>
  <c r="S294" s="1"/>
  <c r="R293"/>
  <c r="S293" s="1"/>
  <c r="R292"/>
  <c r="S292" s="1"/>
  <c r="R291"/>
  <c r="S291" s="1"/>
  <c r="R289"/>
  <c r="S289" s="1"/>
  <c r="R288"/>
  <c r="S288" s="1"/>
  <c r="S287"/>
  <c r="R287"/>
  <c r="R286"/>
  <c r="S286" s="1"/>
  <c r="R285"/>
  <c r="S285" s="1"/>
  <c r="R284"/>
  <c r="S284" s="1"/>
  <c r="R283"/>
  <c r="S283" s="1"/>
  <c r="R282"/>
  <c r="S282" s="1"/>
  <c r="S281"/>
  <c r="R281"/>
  <c r="R280"/>
  <c r="S280" s="1"/>
  <c r="S279"/>
  <c r="R279"/>
  <c r="R278"/>
  <c r="S278" s="1"/>
  <c r="R277"/>
  <c r="S277" s="1"/>
  <c r="R276"/>
  <c r="S276" s="1"/>
  <c r="S275"/>
  <c r="R275"/>
  <c r="R274"/>
  <c r="S274" s="1"/>
  <c r="S273"/>
  <c r="R273"/>
  <c r="R271"/>
  <c r="S271" s="1"/>
  <c r="R270"/>
  <c r="S270" s="1"/>
  <c r="S269"/>
  <c r="R269"/>
  <c r="R268"/>
  <c r="S268" s="1"/>
  <c r="S267"/>
  <c r="R267"/>
  <c r="R266"/>
  <c r="S266" s="1"/>
  <c r="R265"/>
  <c r="S265" s="1"/>
  <c r="R263"/>
  <c r="S263" s="1"/>
  <c r="R262"/>
  <c r="S262" s="1"/>
  <c r="S261"/>
  <c r="R261"/>
  <c r="R260"/>
  <c r="S260" s="1"/>
  <c r="S259"/>
  <c r="R259"/>
  <c r="R258"/>
  <c r="S258" s="1"/>
  <c r="R257"/>
  <c r="S257" s="1"/>
  <c r="R256"/>
  <c r="S256" s="1"/>
  <c r="S255"/>
  <c r="R255"/>
  <c r="R254"/>
  <c r="S254" s="1"/>
  <c r="S253"/>
  <c r="R253"/>
  <c r="R252"/>
  <c r="S252" s="1"/>
  <c r="S251"/>
  <c r="R251"/>
  <c r="R250"/>
  <c r="S250" s="1"/>
  <c r="R249"/>
  <c r="S249" s="1"/>
  <c r="S247"/>
  <c r="R247"/>
  <c r="R246"/>
  <c r="S246" s="1"/>
  <c r="R245"/>
  <c r="S245" s="1"/>
  <c r="R244"/>
  <c r="S244" s="1"/>
  <c r="R243"/>
  <c r="S243" s="1"/>
  <c r="R242"/>
  <c r="S242" s="1"/>
  <c r="R241"/>
  <c r="S241" s="1"/>
  <c r="R240"/>
  <c r="S240" s="1"/>
  <c r="R238"/>
  <c r="S238" s="1"/>
  <c r="R237"/>
  <c r="S237" s="1"/>
  <c r="R236"/>
  <c r="S236" s="1"/>
  <c r="S235"/>
  <c r="R235"/>
  <c r="R234"/>
  <c r="S234" s="1"/>
  <c r="R233"/>
  <c r="S233" s="1"/>
  <c r="R232"/>
  <c r="S232" s="1"/>
  <c r="R231"/>
  <c r="S231" s="1"/>
  <c r="R230"/>
  <c r="S230" s="1"/>
  <c r="R228"/>
  <c r="S228" s="1"/>
  <c r="R227"/>
  <c r="S227" s="1"/>
  <c r="R226"/>
  <c r="S226" s="1"/>
  <c r="S225"/>
  <c r="R225"/>
  <c r="R224"/>
  <c r="S224" s="1"/>
  <c r="R223"/>
  <c r="S223" s="1"/>
  <c r="R222"/>
  <c r="S222" s="1"/>
  <c r="S221"/>
  <c r="R221"/>
  <c r="R220"/>
  <c r="S220" s="1"/>
  <c r="R219"/>
  <c r="S219" s="1"/>
  <c r="R218"/>
  <c r="S218" s="1"/>
  <c r="R217"/>
  <c r="S217" s="1"/>
  <c r="R216"/>
  <c r="S216" s="1"/>
  <c r="R214"/>
  <c r="S214" s="1"/>
  <c r="R213"/>
  <c r="S213" s="1"/>
  <c r="R212"/>
  <c r="S212" s="1"/>
  <c r="S211"/>
  <c r="R211"/>
  <c r="R210"/>
  <c r="S210" s="1"/>
  <c r="R209"/>
  <c r="S209" s="1"/>
  <c r="R208"/>
  <c r="S208" s="1"/>
  <c r="R207"/>
  <c r="S207" s="1"/>
  <c r="R206"/>
  <c r="S206" s="1"/>
  <c r="S205"/>
  <c r="R205"/>
  <c r="R204"/>
  <c r="S204" s="1"/>
  <c r="S203"/>
  <c r="R203"/>
  <c r="R201"/>
  <c r="S201" s="1"/>
  <c r="R200"/>
  <c r="S200" s="1"/>
  <c r="S199"/>
  <c r="R199"/>
  <c r="R198"/>
  <c r="S198" s="1"/>
  <c r="R197"/>
  <c r="S197" s="1"/>
  <c r="R196"/>
  <c r="S196" s="1"/>
  <c r="S195"/>
  <c r="R195"/>
  <c r="R194"/>
  <c r="S194" s="1"/>
  <c r="R193"/>
  <c r="S193" s="1"/>
  <c r="R192"/>
  <c r="S192" s="1"/>
  <c r="R191"/>
  <c r="S191" s="1"/>
  <c r="R190"/>
  <c r="S190" s="1"/>
  <c r="S189"/>
  <c r="R189"/>
  <c r="R187"/>
  <c r="S187" s="1"/>
  <c r="R186"/>
  <c r="S186" s="1"/>
  <c r="S185"/>
  <c r="R185"/>
  <c r="R184"/>
  <c r="S184" s="1"/>
  <c r="S183"/>
  <c r="R183"/>
  <c r="R182"/>
  <c r="S182" s="1"/>
  <c r="R180"/>
  <c r="S180" s="1"/>
  <c r="S179"/>
  <c r="R179"/>
  <c r="R178"/>
  <c r="S178" s="1"/>
  <c r="R177"/>
  <c r="S177" s="1"/>
  <c r="R176"/>
  <c r="S176" s="1"/>
  <c r="R175"/>
  <c r="S175" s="1"/>
  <c r="R174"/>
  <c r="S174" s="1"/>
  <c r="S173"/>
  <c r="R173"/>
  <c r="R172"/>
  <c r="S172" s="1"/>
  <c r="R171"/>
  <c r="S171" s="1"/>
  <c r="R170"/>
  <c r="S170" s="1"/>
  <c r="R169"/>
  <c r="S169" s="1"/>
  <c r="R168"/>
  <c r="S168" s="1"/>
  <c r="R166"/>
  <c r="S166" s="1"/>
  <c r="R165"/>
  <c r="S165" s="1"/>
  <c r="R164"/>
  <c r="S164" s="1"/>
  <c r="R163"/>
  <c r="S163" s="1"/>
  <c r="R162"/>
  <c r="S162" s="1"/>
  <c r="R161"/>
  <c r="S161" s="1"/>
  <c r="R160"/>
  <c r="S160" s="1"/>
  <c r="R159"/>
  <c r="S159" s="1"/>
  <c r="R158"/>
  <c r="S158" s="1"/>
  <c r="S157"/>
  <c r="R157"/>
  <c r="R156"/>
  <c r="S156" s="1"/>
  <c r="R155"/>
  <c r="S155" s="1"/>
  <c r="S153"/>
  <c r="R153"/>
  <c r="R152"/>
  <c r="S152" s="1"/>
  <c r="R151"/>
  <c r="S151" s="1"/>
  <c r="R150"/>
  <c r="S150" s="1"/>
  <c r="R149"/>
  <c r="S149" s="1"/>
  <c r="R148"/>
  <c r="S148" s="1"/>
  <c r="R146"/>
  <c r="S146" s="1"/>
  <c r="R145"/>
  <c r="S145" s="1"/>
  <c r="R144"/>
  <c r="S144" s="1"/>
  <c r="S143"/>
  <c r="R143"/>
  <c r="R142"/>
  <c r="S142" s="1"/>
  <c r="R141"/>
  <c r="S141" s="1"/>
  <c r="R140"/>
  <c r="S140" s="1"/>
  <c r="S139"/>
  <c r="R139"/>
  <c r="R137"/>
  <c r="S137" s="1"/>
  <c r="R136"/>
  <c r="S136" s="1"/>
  <c r="S135"/>
  <c r="R135"/>
  <c r="R134"/>
  <c r="S134" s="1"/>
  <c r="S133"/>
  <c r="R133"/>
  <c r="R132"/>
  <c r="S132" s="1"/>
  <c r="R131"/>
  <c r="S131" s="1"/>
  <c r="S129"/>
  <c r="R129"/>
  <c r="R128"/>
  <c r="S128" s="1"/>
  <c r="R127"/>
  <c r="S127" s="1"/>
  <c r="R126"/>
  <c r="S126" s="1"/>
  <c r="R125"/>
  <c r="S125" s="1"/>
  <c r="R124"/>
  <c r="S124" s="1"/>
  <c r="S123"/>
  <c r="R123"/>
  <c r="R122"/>
  <c r="S122" s="1"/>
  <c r="R121"/>
  <c r="S121" s="1"/>
  <c r="R120"/>
  <c r="S120" s="1"/>
  <c r="R119"/>
  <c r="S119" s="1"/>
  <c r="R118"/>
  <c r="S118" s="1"/>
  <c r="R117"/>
  <c r="S117" s="1"/>
  <c r="R116"/>
  <c r="S116" s="1"/>
  <c r="S115"/>
  <c r="R115"/>
  <c r="S113"/>
  <c r="R113"/>
  <c r="R112"/>
  <c r="S112" s="1"/>
  <c r="R111"/>
  <c r="S111" s="1"/>
  <c r="R110"/>
  <c r="S110" s="1"/>
  <c r="S109"/>
  <c r="R109"/>
  <c r="R108"/>
  <c r="S108" s="1"/>
  <c r="S107"/>
  <c r="R107"/>
  <c r="R106"/>
  <c r="S106" s="1"/>
  <c r="R105"/>
  <c r="S105" s="1"/>
  <c r="R104"/>
  <c r="S104" s="1"/>
  <c r="R103"/>
  <c r="S103" s="1"/>
  <c r="R102"/>
  <c r="S102" s="1"/>
  <c r="S101"/>
  <c r="R101"/>
  <c r="R99"/>
  <c r="S99" s="1"/>
  <c r="R98"/>
  <c r="S98" s="1"/>
  <c r="R97"/>
  <c r="S97" s="1"/>
  <c r="R96"/>
  <c r="S96" s="1"/>
  <c r="S95"/>
  <c r="R95"/>
  <c r="R94"/>
  <c r="S94" s="1"/>
  <c r="S93"/>
  <c r="R93"/>
  <c r="R92"/>
  <c r="S92" s="1"/>
  <c r="R91"/>
  <c r="S91" s="1"/>
  <c r="S89"/>
  <c r="R89"/>
  <c r="R88"/>
  <c r="S88" s="1"/>
  <c r="S87"/>
  <c r="R87"/>
  <c r="R86"/>
  <c r="S86" s="1"/>
  <c r="R85"/>
  <c r="S85" s="1"/>
  <c r="R84"/>
  <c r="S84" s="1"/>
  <c r="R83"/>
  <c r="S83" s="1"/>
  <c r="R82"/>
  <c r="S82" s="1"/>
  <c r="R80"/>
  <c r="S80" s="1"/>
  <c r="R79"/>
  <c r="S79" s="1"/>
  <c r="R78"/>
  <c r="S78" s="1"/>
  <c r="R77"/>
  <c r="S77" s="1"/>
  <c r="R76"/>
  <c r="S76" s="1"/>
  <c r="R74"/>
  <c r="S74" s="1"/>
  <c r="R73"/>
  <c r="S73" s="1"/>
  <c r="R72"/>
  <c r="S72" s="1"/>
  <c r="R71"/>
  <c r="S71" s="1"/>
  <c r="R70"/>
  <c r="S70" s="1"/>
  <c r="R69"/>
  <c r="S69" s="1"/>
  <c r="R68"/>
  <c r="S68" s="1"/>
  <c r="R67"/>
  <c r="S67" s="1"/>
  <c r="R66"/>
  <c r="S66" s="1"/>
  <c r="R65"/>
  <c r="S65" s="1"/>
  <c r="R64"/>
  <c r="S64" s="1"/>
  <c r="R63"/>
  <c r="S63" s="1"/>
  <c r="R61"/>
  <c r="S61" s="1"/>
  <c r="R60"/>
  <c r="S60" s="1"/>
  <c r="R59"/>
  <c r="S59" s="1"/>
  <c r="R58"/>
  <c r="S58" s="1"/>
  <c r="R57"/>
  <c r="S57" s="1"/>
  <c r="R29"/>
  <c r="S29" s="1"/>
  <c r="R30"/>
  <c r="S30" s="1"/>
  <c r="R31"/>
  <c r="S31" s="1"/>
  <c r="R32"/>
  <c r="S32" s="1"/>
  <c r="R33"/>
  <c r="S33" s="1"/>
  <c r="R34"/>
  <c r="S34" s="1"/>
  <c r="R35"/>
  <c r="S35" s="1"/>
  <c r="R36"/>
  <c r="S36" s="1"/>
  <c r="R37"/>
  <c r="S37" s="1"/>
  <c r="R38"/>
  <c r="S38" s="1"/>
  <c r="R39"/>
  <c r="S39" s="1"/>
  <c r="R40"/>
  <c r="S40" s="1"/>
  <c r="R41"/>
  <c r="S41" s="1"/>
  <c r="R42"/>
  <c r="S42" s="1"/>
  <c r="R43"/>
  <c r="S43" s="1"/>
  <c r="R44"/>
  <c r="S44" s="1"/>
  <c r="R45"/>
  <c r="S45" s="1"/>
  <c r="R46"/>
  <c r="S46" s="1"/>
  <c r="R47"/>
  <c r="S47" s="1"/>
  <c r="R48"/>
  <c r="S48" s="1"/>
  <c r="R49"/>
  <c r="S49" s="1"/>
  <c r="R50"/>
  <c r="S50"/>
  <c r="R51"/>
  <c r="S51" s="1"/>
  <c r="R52"/>
  <c r="S52" s="1"/>
  <c r="R53"/>
  <c r="S53" s="1"/>
  <c r="R54"/>
  <c r="S54" s="1"/>
  <c r="X28"/>
  <c r="Y28" s="1"/>
  <c r="V28"/>
  <c r="U28"/>
  <c r="R28"/>
  <c r="S28" s="1"/>
  <c r="L378"/>
  <c r="M378" s="1"/>
  <c r="M377"/>
  <c r="L377"/>
  <c r="L376"/>
  <c r="M376" s="1"/>
  <c r="M375"/>
  <c r="L375"/>
  <c r="L374"/>
  <c r="M374" s="1"/>
  <c r="L373"/>
  <c r="M373" s="1"/>
  <c r="L372"/>
  <c r="M372" s="1"/>
  <c r="L371"/>
  <c r="M371" s="1"/>
  <c r="L370"/>
  <c r="M370" s="1"/>
  <c r="M369"/>
  <c r="L369"/>
  <c r="L368"/>
  <c r="M368" s="1"/>
  <c r="M367"/>
  <c r="L367"/>
  <c r="L365"/>
  <c r="M365" s="1"/>
  <c r="L364"/>
  <c r="M364" s="1"/>
  <c r="M363"/>
  <c r="L363"/>
  <c r="L362"/>
  <c r="M362" s="1"/>
  <c r="L361"/>
  <c r="M361" s="1"/>
  <c r="L360"/>
  <c r="M360" s="1"/>
  <c r="L359"/>
  <c r="M359" s="1"/>
  <c r="L358"/>
  <c r="M358" s="1"/>
  <c r="L357"/>
  <c r="M357" s="1"/>
  <c r="L356"/>
  <c r="M356" s="1"/>
  <c r="L354"/>
  <c r="M354" s="1"/>
  <c r="L353"/>
  <c r="M353" s="1"/>
  <c r="L352"/>
  <c r="M352" s="1"/>
  <c r="M351"/>
  <c r="L351"/>
  <c r="L350"/>
  <c r="M350" s="1"/>
  <c r="M349"/>
  <c r="L349"/>
  <c r="L348"/>
  <c r="M348" s="1"/>
  <c r="L347"/>
  <c r="M347" s="1"/>
  <c r="M346"/>
  <c r="L346"/>
  <c r="L345"/>
  <c r="M345" s="1"/>
  <c r="L344"/>
  <c r="M344" s="1"/>
  <c r="L342"/>
  <c r="M342" s="1"/>
  <c r="M341"/>
  <c r="L341"/>
  <c r="L340"/>
  <c r="M340" s="1"/>
  <c r="L339"/>
  <c r="M339" s="1"/>
  <c r="M338"/>
  <c r="L338"/>
  <c r="L337"/>
  <c r="M337" s="1"/>
  <c r="L336"/>
  <c r="M336" s="1"/>
  <c r="L335"/>
  <c r="M335" s="1"/>
  <c r="L334"/>
  <c r="M334" s="1"/>
  <c r="M333"/>
  <c r="L333"/>
  <c r="L332"/>
  <c r="M332" s="1"/>
  <c r="L330"/>
  <c r="M330" s="1"/>
  <c r="L329"/>
  <c r="M329" s="1"/>
  <c r="L328"/>
  <c r="M328" s="1"/>
  <c r="M327"/>
  <c r="L327"/>
  <c r="L326"/>
  <c r="M326" s="1"/>
  <c r="M325"/>
  <c r="L325"/>
  <c r="L324"/>
  <c r="M324" s="1"/>
  <c r="M323"/>
  <c r="L323"/>
  <c r="L322"/>
  <c r="M322" s="1"/>
  <c r="L321"/>
  <c r="M321" s="1"/>
  <c r="L320"/>
  <c r="M320" s="1"/>
  <c r="L319"/>
  <c r="M319" s="1"/>
  <c r="M318"/>
  <c r="L318"/>
  <c r="L317"/>
  <c r="M317" s="1"/>
  <c r="L316"/>
  <c r="M316" s="1"/>
  <c r="L314"/>
  <c r="M314" s="1"/>
  <c r="L313"/>
  <c r="M313" s="1"/>
  <c r="L312"/>
  <c r="M312" s="1"/>
  <c r="L311"/>
  <c r="M311" s="1"/>
  <c r="L310"/>
  <c r="M310" s="1"/>
  <c r="L309"/>
  <c r="M309" s="1"/>
  <c r="L308"/>
  <c r="M308" s="1"/>
  <c r="L307"/>
  <c r="M307" s="1"/>
  <c r="M306"/>
  <c r="L306"/>
  <c r="L305"/>
  <c r="M305" s="1"/>
  <c r="L304"/>
  <c r="M304" s="1"/>
  <c r="L303"/>
  <c r="M303" s="1"/>
  <c r="L302"/>
  <c r="M302" s="1"/>
  <c r="L301"/>
  <c r="M301" s="1"/>
  <c r="L300"/>
  <c r="M300" s="1"/>
  <c r="L299"/>
  <c r="M299" s="1"/>
  <c r="M298"/>
  <c r="L298"/>
  <c r="L297"/>
  <c r="M297" s="1"/>
  <c r="L296"/>
  <c r="M296" s="1"/>
  <c r="L295"/>
  <c r="M295" s="1"/>
  <c r="M294"/>
  <c r="L294"/>
  <c r="L293"/>
  <c r="M293" s="1"/>
  <c r="L292"/>
  <c r="M292" s="1"/>
  <c r="M291"/>
  <c r="L291"/>
  <c r="L289"/>
  <c r="M289" s="1"/>
  <c r="L288"/>
  <c r="M288" s="1"/>
  <c r="L287"/>
  <c r="M287" s="1"/>
  <c r="L286"/>
  <c r="M286" s="1"/>
  <c r="L285"/>
  <c r="M285" s="1"/>
  <c r="L284"/>
  <c r="M284" s="1"/>
  <c r="L283"/>
  <c r="M283" s="1"/>
  <c r="L282"/>
  <c r="M282" s="1"/>
  <c r="M281"/>
  <c r="L281"/>
  <c r="L280"/>
  <c r="M280" s="1"/>
  <c r="L279"/>
  <c r="M279" s="1"/>
  <c r="L278"/>
  <c r="M278" s="1"/>
  <c r="L277"/>
  <c r="M277" s="1"/>
  <c r="L276"/>
  <c r="M276" s="1"/>
  <c r="L275"/>
  <c r="M275" s="1"/>
  <c r="M274"/>
  <c r="L274"/>
  <c r="L273"/>
  <c r="M273" s="1"/>
  <c r="L271"/>
  <c r="M271" s="1"/>
  <c r="L270"/>
  <c r="M270" s="1"/>
  <c r="L269"/>
  <c r="M269" s="1"/>
  <c r="L268"/>
  <c r="M268" s="1"/>
  <c r="L267"/>
  <c r="M267" s="1"/>
  <c r="L266"/>
  <c r="M266" s="1"/>
  <c r="L265"/>
  <c r="M265" s="1"/>
  <c r="L263"/>
  <c r="M263" s="1"/>
  <c r="M262"/>
  <c r="L262"/>
  <c r="L261"/>
  <c r="M261" s="1"/>
  <c r="L260"/>
  <c r="M260" s="1"/>
  <c r="L259"/>
  <c r="M259" s="1"/>
  <c r="L258"/>
  <c r="M258" s="1"/>
  <c r="L257"/>
  <c r="M257" s="1"/>
  <c r="L256"/>
  <c r="M256" s="1"/>
  <c r="L255"/>
  <c r="M255" s="1"/>
  <c r="L254"/>
  <c r="M254" s="1"/>
  <c r="L253"/>
  <c r="M253" s="1"/>
  <c r="L252"/>
  <c r="M252" s="1"/>
  <c r="L251"/>
  <c r="M251" s="1"/>
  <c r="L250"/>
  <c r="M250" s="1"/>
  <c r="M249"/>
  <c r="L249"/>
  <c r="L247"/>
  <c r="M247" s="1"/>
  <c r="L246"/>
  <c r="M246" s="1"/>
  <c r="L245"/>
  <c r="M245" s="1"/>
  <c r="L244"/>
  <c r="M244" s="1"/>
  <c r="L243"/>
  <c r="M243" s="1"/>
  <c r="L242"/>
  <c r="M242" s="1"/>
  <c r="M241"/>
  <c r="L241"/>
  <c r="L240"/>
  <c r="M240" s="1"/>
  <c r="L238"/>
  <c r="M238" s="1"/>
  <c r="M237"/>
  <c r="L237"/>
  <c r="L236"/>
  <c r="M236" s="1"/>
  <c r="L235"/>
  <c r="M235" s="1"/>
  <c r="M234"/>
  <c r="L234"/>
  <c r="L233"/>
  <c r="M233" s="1"/>
  <c r="L232"/>
  <c r="M232" s="1"/>
  <c r="L231"/>
  <c r="M231" s="1"/>
  <c r="L230"/>
  <c r="M230" s="1"/>
  <c r="L228"/>
  <c r="M228" s="1"/>
  <c r="L227"/>
  <c r="M227" s="1"/>
  <c r="L226"/>
  <c r="M226" s="1"/>
  <c r="L225"/>
  <c r="M225" s="1"/>
  <c r="L224"/>
  <c r="M224" s="1"/>
  <c r="L223"/>
  <c r="M223" s="1"/>
  <c r="L222"/>
  <c r="M222" s="1"/>
  <c r="L221"/>
  <c r="M221" s="1"/>
  <c r="L220"/>
  <c r="M220" s="1"/>
  <c r="L219"/>
  <c r="M219" s="1"/>
  <c r="L218"/>
  <c r="M218" s="1"/>
  <c r="M217"/>
  <c r="L217"/>
  <c r="L216"/>
  <c r="M216" s="1"/>
  <c r="L214"/>
  <c r="M214" s="1"/>
  <c r="L213"/>
  <c r="M213" s="1"/>
  <c r="L212"/>
  <c r="M212" s="1"/>
  <c r="L211"/>
  <c r="M211" s="1"/>
  <c r="L210"/>
  <c r="M210" s="1"/>
  <c r="M209"/>
  <c r="L209"/>
  <c r="L208"/>
  <c r="M208" s="1"/>
  <c r="L207"/>
  <c r="M207" s="1"/>
  <c r="M206"/>
  <c r="L206"/>
  <c r="L205"/>
  <c r="M205" s="1"/>
  <c r="L204"/>
  <c r="M204" s="1"/>
  <c r="L203"/>
  <c r="M203" s="1"/>
  <c r="L201"/>
  <c r="M201" s="1"/>
  <c r="L200"/>
  <c r="M200" s="1"/>
  <c r="L199"/>
  <c r="M199" s="1"/>
  <c r="L198"/>
  <c r="M198" s="1"/>
  <c r="M197"/>
  <c r="L197"/>
  <c r="L196"/>
  <c r="M196" s="1"/>
  <c r="L195"/>
  <c r="M195" s="1"/>
  <c r="M194"/>
  <c r="L194"/>
  <c r="L193"/>
  <c r="M193" s="1"/>
  <c r="L192"/>
  <c r="M192" s="1"/>
  <c r="L191"/>
  <c r="M191" s="1"/>
  <c r="L190"/>
  <c r="M190" s="1"/>
  <c r="L189"/>
  <c r="M189" s="1"/>
  <c r="L187"/>
  <c r="M187" s="1"/>
  <c r="L186"/>
  <c r="M186" s="1"/>
  <c r="L185"/>
  <c r="M185" s="1"/>
  <c r="L184"/>
  <c r="M184" s="1"/>
  <c r="L183"/>
  <c r="M183" s="1"/>
  <c r="L182"/>
  <c r="M182" s="1"/>
  <c r="L180"/>
  <c r="M180" s="1"/>
  <c r="L179"/>
  <c r="M179" s="1"/>
  <c r="L178"/>
  <c r="M178" s="1"/>
  <c r="L177"/>
  <c r="M177" s="1"/>
  <c r="L176"/>
  <c r="M176" s="1"/>
  <c r="L175"/>
  <c r="M175" s="1"/>
  <c r="L174"/>
  <c r="M174" s="1"/>
  <c r="M173"/>
  <c r="L173"/>
  <c r="L172"/>
  <c r="M172" s="1"/>
  <c r="L171"/>
  <c r="M171" s="1"/>
  <c r="M170"/>
  <c r="L170"/>
  <c r="L169"/>
  <c r="M169" s="1"/>
  <c r="L168"/>
  <c r="M168" s="1"/>
  <c r="L166"/>
  <c r="M166" s="1"/>
  <c r="L165"/>
  <c r="M165" s="1"/>
  <c r="L164"/>
  <c r="M164" s="1"/>
  <c r="L163"/>
  <c r="M163" s="1"/>
  <c r="M162"/>
  <c r="L162"/>
  <c r="L161"/>
  <c r="M161" s="1"/>
  <c r="L160"/>
  <c r="M160" s="1"/>
  <c r="L159"/>
  <c r="M159" s="1"/>
  <c r="L158"/>
  <c r="M158" s="1"/>
  <c r="L157"/>
  <c r="M157" s="1"/>
  <c r="L156"/>
  <c r="M156" s="1"/>
  <c r="M155"/>
  <c r="L155"/>
  <c r="L153"/>
  <c r="M153" s="1"/>
  <c r="L152"/>
  <c r="M152" s="1"/>
  <c r="L151"/>
  <c r="M151" s="1"/>
  <c r="M150"/>
  <c r="L150"/>
  <c r="L149"/>
  <c r="M149" s="1"/>
  <c r="L148"/>
  <c r="M148" s="1"/>
  <c r="M146"/>
  <c r="L146"/>
  <c r="L145"/>
  <c r="M145" s="1"/>
  <c r="L144"/>
  <c r="M144" s="1"/>
  <c r="L143"/>
  <c r="M143" s="1"/>
  <c r="L142"/>
  <c r="M142" s="1"/>
  <c r="L141"/>
  <c r="M141" s="1"/>
  <c r="L140"/>
  <c r="M140" s="1"/>
  <c r="L139"/>
  <c r="M139" s="1"/>
  <c r="L137"/>
  <c r="M137" s="1"/>
  <c r="L136"/>
  <c r="M136" s="1"/>
  <c r="L135"/>
  <c r="M135" s="1"/>
  <c r="L134"/>
  <c r="M134" s="1"/>
  <c r="L133"/>
  <c r="M133" s="1"/>
  <c r="L132"/>
  <c r="M132" s="1"/>
  <c r="L131"/>
  <c r="M131" s="1"/>
  <c r="L129"/>
  <c r="M129" s="1"/>
  <c r="L128"/>
  <c r="M128" s="1"/>
  <c r="L127"/>
  <c r="M127" s="1"/>
  <c r="L126"/>
  <c r="M126" s="1"/>
  <c r="L125"/>
  <c r="M125" s="1"/>
  <c r="L124"/>
  <c r="M124" s="1"/>
  <c r="L123"/>
  <c r="M123" s="1"/>
  <c r="L122"/>
  <c r="M122" s="1"/>
  <c r="M121"/>
  <c r="L121"/>
  <c r="L120"/>
  <c r="M120" s="1"/>
  <c r="L119"/>
  <c r="M119" s="1"/>
  <c r="M118"/>
  <c r="L118"/>
  <c r="L117"/>
  <c r="M117" s="1"/>
  <c r="L116"/>
  <c r="M116" s="1"/>
  <c r="L115"/>
  <c r="M115" s="1"/>
  <c r="L113"/>
  <c r="M113" s="1"/>
  <c r="L112"/>
  <c r="M112" s="1"/>
  <c r="L111"/>
  <c r="M111" s="1"/>
  <c r="L110"/>
  <c r="M110" s="1"/>
  <c r="L109"/>
  <c r="M109" s="1"/>
  <c r="L108"/>
  <c r="M108" s="1"/>
  <c r="L107"/>
  <c r="M107" s="1"/>
  <c r="L106"/>
  <c r="M106" s="1"/>
  <c r="L105"/>
  <c r="M105" s="1"/>
  <c r="L104"/>
  <c r="M104" s="1"/>
  <c r="L103"/>
  <c r="M103" s="1"/>
  <c r="L102"/>
  <c r="M102" s="1"/>
  <c r="M101"/>
  <c r="L101"/>
  <c r="L99"/>
  <c r="M99" s="1"/>
  <c r="L98"/>
  <c r="M98" s="1"/>
  <c r="L97"/>
  <c r="M97" s="1"/>
  <c r="L96"/>
  <c r="M96" s="1"/>
  <c r="L95"/>
  <c r="M95" s="1"/>
  <c r="L94"/>
  <c r="M94" s="1"/>
  <c r="L93"/>
  <c r="M93" s="1"/>
  <c r="L92"/>
  <c r="M92" s="1"/>
  <c r="L91"/>
  <c r="M91" s="1"/>
  <c r="L89"/>
  <c r="M89" s="1"/>
  <c r="L88"/>
  <c r="M88" s="1"/>
  <c r="L87"/>
  <c r="M87" s="1"/>
  <c r="L86"/>
  <c r="M86" s="1"/>
  <c r="L85"/>
  <c r="M85" s="1"/>
  <c r="L84"/>
  <c r="M84" s="1"/>
  <c r="L83"/>
  <c r="M83" s="1"/>
  <c r="L82"/>
  <c r="M82" s="1"/>
  <c r="L80"/>
  <c r="M80" s="1"/>
  <c r="L79"/>
  <c r="M79" s="1"/>
  <c r="L78"/>
  <c r="M78" s="1"/>
  <c r="L77"/>
  <c r="M77" s="1"/>
  <c r="L76"/>
  <c r="M76" s="1"/>
  <c r="L74"/>
  <c r="M74" s="1"/>
  <c r="L73"/>
  <c r="M73" s="1"/>
  <c r="L72"/>
  <c r="M72" s="1"/>
  <c r="L71"/>
  <c r="M71" s="1"/>
  <c r="L70"/>
  <c r="M70" s="1"/>
  <c r="L69"/>
  <c r="M69" s="1"/>
  <c r="L68"/>
  <c r="M68" s="1"/>
  <c r="L67"/>
  <c r="M67" s="1"/>
  <c r="L66"/>
  <c r="M66" s="1"/>
  <c r="M65"/>
  <c r="L65"/>
  <c r="L64"/>
  <c r="M64" s="1"/>
  <c r="L63"/>
  <c r="M63" s="1"/>
  <c r="M61"/>
  <c r="L61"/>
  <c r="L60"/>
  <c r="M60" s="1"/>
  <c r="L59"/>
  <c r="M59" s="1"/>
  <c r="M58"/>
  <c r="L58"/>
  <c r="L57"/>
  <c r="M57" s="1"/>
  <c r="L54"/>
  <c r="M54" s="1"/>
  <c r="L53"/>
  <c r="M53" s="1"/>
  <c r="L52"/>
  <c r="M52" s="1"/>
  <c r="L51"/>
  <c r="M51" s="1"/>
  <c r="L50"/>
  <c r="M50" s="1"/>
  <c r="L49"/>
  <c r="M49" s="1"/>
  <c r="L48"/>
  <c r="M48" s="1"/>
  <c r="L47"/>
  <c r="M47" s="1"/>
  <c r="M46"/>
  <c r="L46"/>
  <c r="L45"/>
  <c r="M45" s="1"/>
  <c r="L44"/>
  <c r="M44" s="1"/>
  <c r="M43"/>
  <c r="L43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M31"/>
  <c r="L31"/>
  <c r="L30"/>
  <c r="M30" s="1"/>
  <c r="L29"/>
  <c r="M29" s="1"/>
  <c r="M28"/>
  <c r="L28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8"/>
  <c r="M8" s="1"/>
  <c r="L9"/>
  <c r="M9"/>
  <c r="L10"/>
  <c r="M10" s="1"/>
  <c r="L11"/>
  <c r="M11" s="1"/>
  <c r="L12"/>
  <c r="M12"/>
  <c r="L13"/>
  <c r="M13" s="1"/>
  <c r="L14"/>
  <c r="M14" s="1"/>
  <c r="L15"/>
  <c r="M15" s="1"/>
  <c r="L16"/>
  <c r="M16" s="1"/>
  <c r="I378"/>
  <c r="J378" s="1"/>
  <c r="J377"/>
  <c r="I377"/>
  <c r="I376"/>
  <c r="J376" s="1"/>
  <c r="I375"/>
  <c r="J375" s="1"/>
  <c r="J374"/>
  <c r="I374"/>
  <c r="I373"/>
  <c r="J373" s="1"/>
  <c r="I372"/>
  <c r="J372" s="1"/>
  <c r="I371"/>
  <c r="J371" s="1"/>
  <c r="I370"/>
  <c r="J370" s="1"/>
  <c r="I369"/>
  <c r="J369" s="1"/>
  <c r="I368"/>
  <c r="J368" s="1"/>
  <c r="I367"/>
  <c r="J367" s="1"/>
  <c r="I365"/>
  <c r="J365" s="1"/>
  <c r="I364"/>
  <c r="J364" s="1"/>
  <c r="I363"/>
  <c r="J363" s="1"/>
  <c r="I362"/>
  <c r="J362" s="1"/>
  <c r="I361"/>
  <c r="J361" s="1"/>
  <c r="I360"/>
  <c r="J360" s="1"/>
  <c r="I359"/>
  <c r="J359" s="1"/>
  <c r="I358"/>
  <c r="J358" s="1"/>
  <c r="J357"/>
  <c r="I357"/>
  <c r="I356"/>
  <c r="J356" s="1"/>
  <c r="J354"/>
  <c r="I354"/>
  <c r="I353"/>
  <c r="J353" s="1"/>
  <c r="I352"/>
  <c r="J352" s="1"/>
  <c r="I351"/>
  <c r="J351" s="1"/>
  <c r="I350"/>
  <c r="J350" s="1"/>
  <c r="I349"/>
  <c r="J349" s="1"/>
  <c r="I348"/>
  <c r="J348" s="1"/>
  <c r="I347"/>
  <c r="J347" s="1"/>
  <c r="I346"/>
  <c r="J346" s="1"/>
  <c r="I345"/>
  <c r="J345" s="1"/>
  <c r="I344"/>
  <c r="J344" s="1"/>
  <c r="J342"/>
  <c r="I342"/>
  <c r="I341"/>
  <c r="J341" s="1"/>
  <c r="I340"/>
  <c r="J340" s="1"/>
  <c r="I339"/>
  <c r="J339" s="1"/>
  <c r="I338"/>
  <c r="J338" s="1"/>
  <c r="I337"/>
  <c r="J337" s="1"/>
  <c r="I336"/>
  <c r="J336" s="1"/>
  <c r="I335"/>
  <c r="J335" s="1"/>
  <c r="I334"/>
  <c r="J334" s="1"/>
  <c r="I333"/>
  <c r="J333" s="1"/>
  <c r="I332"/>
  <c r="J332" s="1"/>
  <c r="I330"/>
  <c r="J330" s="1"/>
  <c r="I329"/>
  <c r="J329" s="1"/>
  <c r="I328"/>
  <c r="J328" s="1"/>
  <c r="I327"/>
  <c r="J327" s="1"/>
  <c r="I326"/>
  <c r="J326" s="1"/>
  <c r="I325"/>
  <c r="J325" s="1"/>
  <c r="I324"/>
  <c r="J324" s="1"/>
  <c r="I323"/>
  <c r="J323" s="1"/>
  <c r="I322"/>
  <c r="J322" s="1"/>
  <c r="I321"/>
  <c r="J321" s="1"/>
  <c r="I320"/>
  <c r="J320" s="1"/>
  <c r="I319"/>
  <c r="J319" s="1"/>
  <c r="I318"/>
  <c r="J318" s="1"/>
  <c r="I317"/>
  <c r="J317" s="1"/>
  <c r="I316"/>
  <c r="J316" s="1"/>
  <c r="I314"/>
  <c r="J314" s="1"/>
  <c r="I313"/>
  <c r="J313" s="1"/>
  <c r="I312"/>
  <c r="J312" s="1"/>
  <c r="I311"/>
  <c r="J311" s="1"/>
  <c r="I310"/>
  <c r="J310" s="1"/>
  <c r="J309"/>
  <c r="I309"/>
  <c r="I308"/>
  <c r="J308" s="1"/>
  <c r="I307"/>
  <c r="J307" s="1"/>
  <c r="J306"/>
  <c r="I306"/>
  <c r="I305"/>
  <c r="J305" s="1"/>
  <c r="I304"/>
  <c r="J304" s="1"/>
  <c r="I303"/>
  <c r="J303" s="1"/>
  <c r="I302"/>
  <c r="J302" s="1"/>
  <c r="I301"/>
  <c r="J301" s="1"/>
  <c r="I300"/>
  <c r="J300" s="1"/>
  <c r="I299"/>
  <c r="J299" s="1"/>
  <c r="I298"/>
  <c r="J298" s="1"/>
  <c r="I297"/>
  <c r="J297" s="1"/>
  <c r="I296"/>
  <c r="J296" s="1"/>
  <c r="I295"/>
  <c r="J295" s="1"/>
  <c r="I294"/>
  <c r="J294" s="1"/>
  <c r="J293"/>
  <c r="I293"/>
  <c r="I292"/>
  <c r="J292" s="1"/>
  <c r="I291"/>
  <c r="J291" s="1"/>
  <c r="J289"/>
  <c r="I289"/>
  <c r="I288"/>
  <c r="J288" s="1"/>
  <c r="I287"/>
  <c r="J287" s="1"/>
  <c r="J286"/>
  <c r="I286"/>
  <c r="I285"/>
  <c r="J285" s="1"/>
  <c r="I284"/>
  <c r="J284" s="1"/>
  <c r="I283"/>
  <c r="J283" s="1"/>
  <c r="I282"/>
  <c r="J282" s="1"/>
  <c r="I281"/>
  <c r="J281" s="1"/>
  <c r="I280"/>
  <c r="J280" s="1"/>
  <c r="I279"/>
  <c r="J279" s="1"/>
  <c r="I278"/>
  <c r="J278" s="1"/>
  <c r="I277"/>
  <c r="J277" s="1"/>
  <c r="I276"/>
  <c r="J276" s="1"/>
  <c r="I275"/>
  <c r="J275" s="1"/>
  <c r="I274"/>
  <c r="J274" s="1"/>
  <c r="J273"/>
  <c r="I273"/>
  <c r="I271"/>
  <c r="J271" s="1"/>
  <c r="J270"/>
  <c r="I270"/>
  <c r="I269"/>
  <c r="J269" s="1"/>
  <c r="I268"/>
  <c r="J268" s="1"/>
  <c r="I267"/>
  <c r="J267" s="1"/>
  <c r="I266"/>
  <c r="J266" s="1"/>
  <c r="I265"/>
  <c r="J265" s="1"/>
  <c r="I263"/>
  <c r="J263" s="1"/>
  <c r="I262"/>
  <c r="J262" s="1"/>
  <c r="J261"/>
  <c r="I261"/>
  <c r="I260"/>
  <c r="J260" s="1"/>
  <c r="I259"/>
  <c r="J259" s="1"/>
  <c r="J258"/>
  <c r="I258"/>
  <c r="I257"/>
  <c r="J257" s="1"/>
  <c r="I256"/>
  <c r="J256" s="1"/>
  <c r="I255"/>
  <c r="J255" s="1"/>
  <c r="I254"/>
  <c r="J254" s="1"/>
  <c r="I253"/>
  <c r="J253" s="1"/>
  <c r="I252"/>
  <c r="J252" s="1"/>
  <c r="I251"/>
  <c r="J251" s="1"/>
  <c r="I250"/>
  <c r="J250" s="1"/>
  <c r="I249"/>
  <c r="J249" s="1"/>
  <c r="I247"/>
  <c r="J247" s="1"/>
  <c r="I246"/>
  <c r="J246" s="1"/>
  <c r="I245"/>
  <c r="J245" s="1"/>
  <c r="I244"/>
  <c r="J244" s="1"/>
  <c r="I243"/>
  <c r="J243" s="1"/>
  <c r="I242"/>
  <c r="J242" s="1"/>
  <c r="I241"/>
  <c r="J241" s="1"/>
  <c r="I240"/>
  <c r="J240" s="1"/>
  <c r="I238"/>
  <c r="J238" s="1"/>
  <c r="I237"/>
  <c r="J237" s="1"/>
  <c r="I236"/>
  <c r="J236" s="1"/>
  <c r="I235"/>
  <c r="J235" s="1"/>
  <c r="I234"/>
  <c r="J234" s="1"/>
  <c r="J233"/>
  <c r="I233"/>
  <c r="I232"/>
  <c r="J232" s="1"/>
  <c r="I231"/>
  <c r="J231" s="1"/>
  <c r="J230"/>
  <c r="I230"/>
  <c r="I228"/>
  <c r="J228" s="1"/>
  <c r="I227"/>
  <c r="J227" s="1"/>
  <c r="J226"/>
  <c r="I226"/>
  <c r="I225"/>
  <c r="J225" s="1"/>
  <c r="I224"/>
  <c r="J224" s="1"/>
  <c r="I223"/>
  <c r="J223" s="1"/>
  <c r="I222"/>
  <c r="J222" s="1"/>
  <c r="I221"/>
  <c r="J221" s="1"/>
  <c r="I220"/>
  <c r="J220" s="1"/>
  <c r="I219"/>
  <c r="J219" s="1"/>
  <c r="I218"/>
  <c r="J218" s="1"/>
  <c r="I217"/>
  <c r="J217" s="1"/>
  <c r="I216"/>
  <c r="J216" s="1"/>
  <c r="I214"/>
  <c r="J214" s="1"/>
  <c r="I213"/>
  <c r="J213" s="1"/>
  <c r="I212"/>
  <c r="J212" s="1"/>
  <c r="I211"/>
  <c r="J211" s="1"/>
  <c r="I210"/>
  <c r="J210" s="1"/>
  <c r="I209"/>
  <c r="J209" s="1"/>
  <c r="I208"/>
  <c r="J208" s="1"/>
  <c r="I207"/>
  <c r="J207" s="1"/>
  <c r="I206"/>
  <c r="J206" s="1"/>
  <c r="I205"/>
  <c r="J205" s="1"/>
  <c r="I204"/>
  <c r="J204" s="1"/>
  <c r="I203"/>
  <c r="J203" s="1"/>
  <c r="I201"/>
  <c r="J201" s="1"/>
  <c r="I200"/>
  <c r="J200" s="1"/>
  <c r="I199"/>
  <c r="J199" s="1"/>
  <c r="I198"/>
  <c r="J198" s="1"/>
  <c r="I197"/>
  <c r="J197" s="1"/>
  <c r="I196"/>
  <c r="J196" s="1"/>
  <c r="I195"/>
  <c r="J195" s="1"/>
  <c r="I194"/>
  <c r="J194" s="1"/>
  <c r="I193"/>
  <c r="J193" s="1"/>
  <c r="I192"/>
  <c r="J192" s="1"/>
  <c r="I191"/>
  <c r="J191" s="1"/>
  <c r="I190"/>
  <c r="J190" s="1"/>
  <c r="I189"/>
  <c r="J189" s="1"/>
  <c r="I187"/>
  <c r="J187" s="1"/>
  <c r="I186"/>
  <c r="J186" s="1"/>
  <c r="I185"/>
  <c r="J185" s="1"/>
  <c r="I184"/>
  <c r="J184" s="1"/>
  <c r="I183"/>
  <c r="J183" s="1"/>
  <c r="I182"/>
  <c r="J182" s="1"/>
  <c r="I180"/>
  <c r="J180" s="1"/>
  <c r="I179"/>
  <c r="J179" s="1"/>
  <c r="I178"/>
  <c r="J178" s="1"/>
  <c r="J177"/>
  <c r="I177"/>
  <c r="I176"/>
  <c r="J176" s="1"/>
  <c r="I175"/>
  <c r="J175" s="1"/>
  <c r="J174"/>
  <c r="I174"/>
  <c r="I173"/>
  <c r="J173" s="1"/>
  <c r="I172"/>
  <c r="J172" s="1"/>
  <c r="I171"/>
  <c r="J171" s="1"/>
  <c r="I170"/>
  <c r="J170" s="1"/>
  <c r="I169"/>
  <c r="J169" s="1"/>
  <c r="I168"/>
  <c r="J168" s="1"/>
  <c r="J166"/>
  <c r="I166"/>
  <c r="I165"/>
  <c r="J165" s="1"/>
  <c r="I164"/>
  <c r="J164" s="1"/>
  <c r="I163"/>
  <c r="J163" s="1"/>
  <c r="I162"/>
  <c r="J162" s="1"/>
  <c r="J161"/>
  <c r="I161"/>
  <c r="I160"/>
  <c r="J160" s="1"/>
  <c r="I159"/>
  <c r="J159" s="1"/>
  <c r="J158"/>
  <c r="I158"/>
  <c r="I157"/>
  <c r="J157" s="1"/>
  <c r="I156"/>
  <c r="J156" s="1"/>
  <c r="I155"/>
  <c r="J155" s="1"/>
  <c r="I153"/>
  <c r="J153" s="1"/>
  <c r="I152"/>
  <c r="J152" s="1"/>
  <c r="I151"/>
  <c r="J151" s="1"/>
  <c r="I150"/>
  <c r="J150" s="1"/>
  <c r="J149"/>
  <c r="I149"/>
  <c r="I148"/>
  <c r="J148" s="1"/>
  <c r="I146"/>
  <c r="J146" s="1"/>
  <c r="J145"/>
  <c r="I145"/>
  <c r="I144"/>
  <c r="J144" s="1"/>
  <c r="I143"/>
  <c r="J143" s="1"/>
  <c r="J142"/>
  <c r="I142"/>
  <c r="I141"/>
  <c r="J141" s="1"/>
  <c r="I140"/>
  <c r="J140" s="1"/>
  <c r="I139"/>
  <c r="J139" s="1"/>
  <c r="I137"/>
  <c r="J137" s="1"/>
  <c r="I136"/>
  <c r="J136" s="1"/>
  <c r="I135"/>
  <c r="J135" s="1"/>
  <c r="I134"/>
  <c r="J134" s="1"/>
  <c r="I133"/>
  <c r="J133" s="1"/>
  <c r="I132"/>
  <c r="J132" s="1"/>
  <c r="I131"/>
  <c r="J131" s="1"/>
  <c r="I129"/>
  <c r="J129" s="1"/>
  <c r="I128"/>
  <c r="J128" s="1"/>
  <c r="I127"/>
  <c r="J127" s="1"/>
  <c r="I126"/>
  <c r="J126" s="1"/>
  <c r="I125"/>
  <c r="J125" s="1"/>
  <c r="I124"/>
  <c r="J124" s="1"/>
  <c r="I123"/>
  <c r="J123" s="1"/>
  <c r="I122"/>
  <c r="J122" s="1"/>
  <c r="J121"/>
  <c r="I121"/>
  <c r="I120"/>
  <c r="J120" s="1"/>
  <c r="I119"/>
  <c r="J119" s="1"/>
  <c r="J118"/>
  <c r="I118"/>
  <c r="I117"/>
  <c r="J117" s="1"/>
  <c r="I116"/>
  <c r="J116" s="1"/>
  <c r="I115"/>
  <c r="J115" s="1"/>
  <c r="I113"/>
  <c r="J113" s="1"/>
  <c r="I112"/>
  <c r="J112" s="1"/>
  <c r="I111"/>
  <c r="J111" s="1"/>
  <c r="I110"/>
  <c r="J110" s="1"/>
  <c r="J109"/>
  <c r="I109"/>
  <c r="I108"/>
  <c r="J108" s="1"/>
  <c r="I107"/>
  <c r="J107" s="1"/>
  <c r="J106"/>
  <c r="I106"/>
  <c r="I105"/>
  <c r="J105" s="1"/>
  <c r="I104"/>
  <c r="J104" s="1"/>
  <c r="I103"/>
  <c r="J103" s="1"/>
  <c r="I102"/>
  <c r="J102" s="1"/>
  <c r="I101"/>
  <c r="J101" s="1"/>
  <c r="I99"/>
  <c r="J99" s="1"/>
  <c r="I98"/>
  <c r="J98" s="1"/>
  <c r="I97"/>
  <c r="J97" s="1"/>
  <c r="I96"/>
  <c r="J96" s="1"/>
  <c r="I95"/>
  <c r="J95" s="1"/>
  <c r="I94"/>
  <c r="J94" s="1"/>
  <c r="I93"/>
  <c r="J93" s="1"/>
  <c r="I92"/>
  <c r="J92" s="1"/>
  <c r="I91"/>
  <c r="J91" s="1"/>
  <c r="I89"/>
  <c r="J89" s="1"/>
  <c r="I88"/>
  <c r="J88" s="1"/>
  <c r="I87"/>
  <c r="J87" s="1"/>
  <c r="I86"/>
  <c r="J86" s="1"/>
  <c r="J85"/>
  <c r="I85"/>
  <c r="I84"/>
  <c r="J84" s="1"/>
  <c r="I83"/>
  <c r="J83" s="1"/>
  <c r="J82"/>
  <c r="I82"/>
  <c r="I80"/>
  <c r="J80" s="1"/>
  <c r="I79"/>
  <c r="J79" s="1"/>
  <c r="J78"/>
  <c r="I78"/>
  <c r="I77"/>
  <c r="J77" s="1"/>
  <c r="I76"/>
  <c r="J76" s="1"/>
  <c r="I74"/>
  <c r="J74" s="1"/>
  <c r="J73"/>
  <c r="I73"/>
  <c r="I72"/>
  <c r="J72" s="1"/>
  <c r="I71"/>
  <c r="J71" s="1"/>
  <c r="J70"/>
  <c r="I70"/>
  <c r="I69"/>
  <c r="J69" s="1"/>
  <c r="I68"/>
  <c r="J68" s="1"/>
  <c r="I67"/>
  <c r="J67" s="1"/>
  <c r="I66"/>
  <c r="J66" s="1"/>
  <c r="I65"/>
  <c r="J65" s="1"/>
  <c r="I64"/>
  <c r="J64" s="1"/>
  <c r="I63"/>
  <c r="J63" s="1"/>
  <c r="I61"/>
  <c r="J61" s="1"/>
  <c r="I60"/>
  <c r="J60" s="1"/>
  <c r="I59"/>
  <c r="J59" s="1"/>
  <c r="I58"/>
  <c r="J58" s="1"/>
  <c r="I57"/>
  <c r="J57" s="1"/>
  <c r="J54"/>
  <c r="I54"/>
  <c r="I53"/>
  <c r="J53" s="1"/>
  <c r="I52"/>
  <c r="J52" s="1"/>
  <c r="I51"/>
  <c r="J51" s="1"/>
  <c r="I50"/>
  <c r="J50" s="1"/>
  <c r="J49"/>
  <c r="I49"/>
  <c r="I48"/>
  <c r="J48" s="1"/>
  <c r="I47"/>
  <c r="J47" s="1"/>
  <c r="J46"/>
  <c r="I46"/>
  <c r="I45"/>
  <c r="J45" s="1"/>
  <c r="I44"/>
  <c r="J44" s="1"/>
  <c r="I43"/>
  <c r="J43" s="1"/>
  <c r="I42"/>
  <c r="J42" s="1"/>
  <c r="J41"/>
  <c r="I41"/>
  <c r="I40"/>
  <c r="J40" s="1"/>
  <c r="I39"/>
  <c r="J39" s="1"/>
  <c r="J38"/>
  <c r="I38"/>
  <c r="I37"/>
  <c r="J37" s="1"/>
  <c r="I36"/>
  <c r="J36" s="1"/>
  <c r="I35"/>
  <c r="J35" s="1"/>
  <c r="I34"/>
  <c r="J34" s="1"/>
  <c r="J33"/>
  <c r="I33"/>
  <c r="I32"/>
  <c r="J32" s="1"/>
  <c r="I31"/>
  <c r="J31" s="1"/>
  <c r="J30"/>
  <c r="I30"/>
  <c r="I29"/>
  <c r="J29" s="1"/>
  <c r="I28"/>
  <c r="J28" s="1"/>
  <c r="J26"/>
  <c r="I26"/>
  <c r="I25"/>
  <c r="J25" s="1"/>
  <c r="I24"/>
  <c r="J24" s="1"/>
  <c r="J23"/>
  <c r="I23"/>
  <c r="I22"/>
  <c r="J22" s="1"/>
  <c r="I21"/>
  <c r="J21" s="1"/>
  <c r="I20"/>
  <c r="J20" s="1"/>
  <c r="I19"/>
  <c r="J19" s="1"/>
  <c r="J18"/>
  <c r="I18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F378"/>
  <c r="G378" s="1"/>
  <c r="F377"/>
  <c r="G377" s="1"/>
  <c r="F376"/>
  <c r="G376" s="1"/>
  <c r="F375"/>
  <c r="G375" s="1"/>
  <c r="F374"/>
  <c r="G374" s="1"/>
  <c r="G373"/>
  <c r="F373"/>
  <c r="F372"/>
  <c r="G372" s="1"/>
  <c r="F371"/>
  <c r="G371" s="1"/>
  <c r="G370"/>
  <c r="F370"/>
  <c r="F369"/>
  <c r="G369" s="1"/>
  <c r="F368"/>
  <c r="G368" s="1"/>
  <c r="F367"/>
  <c r="G367" s="1"/>
  <c r="F365"/>
  <c r="G365" s="1"/>
  <c r="F364"/>
  <c r="G364" s="1"/>
  <c r="F363"/>
  <c r="G363" s="1"/>
  <c r="F362"/>
  <c r="G362" s="1"/>
  <c r="F361"/>
  <c r="G361" s="1"/>
  <c r="F360"/>
  <c r="G360" s="1"/>
  <c r="F359"/>
  <c r="G359" s="1"/>
  <c r="F358"/>
  <c r="G358" s="1"/>
  <c r="F357"/>
  <c r="G357" s="1"/>
  <c r="F356"/>
  <c r="G356" s="1"/>
  <c r="F354"/>
  <c r="G354" s="1"/>
  <c r="F353"/>
  <c r="G353" s="1"/>
  <c r="F352"/>
  <c r="G352" s="1"/>
  <c r="F351"/>
  <c r="G351" s="1"/>
  <c r="F350"/>
  <c r="G350" s="1"/>
  <c r="G349"/>
  <c r="F349"/>
  <c r="F348"/>
  <c r="G348" s="1"/>
  <c r="F347"/>
  <c r="G347" s="1"/>
  <c r="G346"/>
  <c r="F346"/>
  <c r="F345"/>
  <c r="G345" s="1"/>
  <c r="F344"/>
  <c r="G344" s="1"/>
  <c r="F342"/>
  <c r="G342" s="1"/>
  <c r="G341"/>
  <c r="F341"/>
  <c r="F340"/>
  <c r="G340" s="1"/>
  <c r="F339"/>
  <c r="G339" s="1"/>
  <c r="G338"/>
  <c r="F338"/>
  <c r="F337"/>
  <c r="G337" s="1"/>
  <c r="F336"/>
  <c r="G336" s="1"/>
  <c r="F335"/>
  <c r="G335" s="1"/>
  <c r="F334"/>
  <c r="G334" s="1"/>
  <c r="F333"/>
  <c r="G333" s="1"/>
  <c r="F332"/>
  <c r="G332" s="1"/>
  <c r="F330"/>
  <c r="G330" s="1"/>
  <c r="G329"/>
  <c r="F329"/>
  <c r="F328"/>
  <c r="G328" s="1"/>
  <c r="F327"/>
  <c r="G327" s="1"/>
  <c r="G326"/>
  <c r="F326"/>
  <c r="F325"/>
  <c r="G325" s="1"/>
  <c r="F324"/>
  <c r="G324" s="1"/>
  <c r="F323"/>
  <c r="G323" s="1"/>
  <c r="F322"/>
  <c r="G322" s="1"/>
  <c r="G321"/>
  <c r="F321"/>
  <c r="F320"/>
  <c r="G320" s="1"/>
  <c r="F319"/>
  <c r="G319" s="1"/>
  <c r="G318"/>
  <c r="F318"/>
  <c r="F317"/>
  <c r="G317" s="1"/>
  <c r="F316"/>
  <c r="G316" s="1"/>
  <c r="F314"/>
  <c r="G314" s="1"/>
  <c r="F313"/>
  <c r="G313" s="1"/>
  <c r="F312"/>
  <c r="G312" s="1"/>
  <c r="F311"/>
  <c r="G311" s="1"/>
  <c r="F310"/>
  <c r="G310" s="1"/>
  <c r="F309"/>
  <c r="G309" s="1"/>
  <c r="F308"/>
  <c r="G308" s="1"/>
  <c r="F307"/>
  <c r="G307" s="1"/>
  <c r="F306"/>
  <c r="G306" s="1"/>
  <c r="G305"/>
  <c r="F305"/>
  <c r="F304"/>
  <c r="G304" s="1"/>
  <c r="F303"/>
  <c r="G303" s="1"/>
  <c r="G302"/>
  <c r="F302"/>
  <c r="F301"/>
  <c r="G301" s="1"/>
  <c r="F300"/>
  <c r="G300" s="1"/>
  <c r="F299"/>
  <c r="G299" s="1"/>
  <c r="F298"/>
  <c r="G298" s="1"/>
  <c r="F297"/>
  <c r="G297" s="1"/>
  <c r="F296"/>
  <c r="G296" s="1"/>
  <c r="F295"/>
  <c r="G295" s="1"/>
  <c r="F294"/>
  <c r="G294" s="1"/>
  <c r="F293"/>
  <c r="G293" s="1"/>
  <c r="F292"/>
  <c r="G292" s="1"/>
  <c r="F291"/>
  <c r="G291" s="1"/>
  <c r="F289"/>
  <c r="G289" s="1"/>
  <c r="F288"/>
  <c r="G288" s="1"/>
  <c r="F287"/>
  <c r="G287" s="1"/>
  <c r="F286"/>
  <c r="G286" s="1"/>
  <c r="F285"/>
  <c r="G285" s="1"/>
  <c r="F284"/>
  <c r="G284" s="1"/>
  <c r="F283"/>
  <c r="G283" s="1"/>
  <c r="F282"/>
  <c r="G282" s="1"/>
  <c r="F281"/>
  <c r="G281" s="1"/>
  <c r="F280"/>
  <c r="G280" s="1"/>
  <c r="F279"/>
  <c r="G279" s="1"/>
  <c r="F278"/>
  <c r="G278" s="1"/>
  <c r="G277"/>
  <c r="F277"/>
  <c r="F276"/>
  <c r="G276" s="1"/>
  <c r="F275"/>
  <c r="G275" s="1"/>
  <c r="G274"/>
  <c r="F274"/>
  <c r="F273"/>
  <c r="G273" s="1"/>
  <c r="F271"/>
  <c r="G271" s="1"/>
  <c r="G270"/>
  <c r="F270"/>
  <c r="F269"/>
  <c r="G269" s="1"/>
  <c r="F268"/>
  <c r="G268" s="1"/>
  <c r="F267"/>
  <c r="G267" s="1"/>
  <c r="F266"/>
  <c r="G266" s="1"/>
  <c r="G265"/>
  <c r="F265"/>
  <c r="F263"/>
  <c r="G263" s="1"/>
  <c r="G262"/>
  <c r="F262"/>
  <c r="F261"/>
  <c r="G261" s="1"/>
  <c r="F260"/>
  <c r="G260" s="1"/>
  <c r="F259"/>
  <c r="G259" s="1"/>
  <c r="F258"/>
  <c r="G258" s="1"/>
  <c r="F257"/>
  <c r="G257" s="1"/>
  <c r="F256"/>
  <c r="G256" s="1"/>
  <c r="F255"/>
  <c r="G255" s="1"/>
  <c r="F254"/>
  <c r="G254" s="1"/>
  <c r="F253"/>
  <c r="G253" s="1"/>
  <c r="F252"/>
  <c r="G252" s="1"/>
  <c r="F251"/>
  <c r="G251" s="1"/>
  <c r="F250"/>
  <c r="G250" s="1"/>
  <c r="G249"/>
  <c r="F249"/>
  <c r="F247"/>
  <c r="G247" s="1"/>
  <c r="F246"/>
  <c r="G246" s="1"/>
  <c r="G245"/>
  <c r="F245"/>
  <c r="F244"/>
  <c r="G244" s="1"/>
  <c r="F243"/>
  <c r="G243" s="1"/>
  <c r="G242"/>
  <c r="F242"/>
  <c r="F241"/>
  <c r="G241" s="1"/>
  <c r="F240"/>
  <c r="G240" s="1"/>
  <c r="F238"/>
  <c r="G238" s="1"/>
  <c r="F237"/>
  <c r="G237" s="1"/>
  <c r="F236"/>
  <c r="G236" s="1"/>
  <c r="F235"/>
  <c r="G235" s="1"/>
  <c r="F234"/>
  <c r="G234" s="1"/>
  <c r="F233"/>
  <c r="G233" s="1"/>
  <c r="F232"/>
  <c r="G232" s="1"/>
  <c r="F231"/>
  <c r="G231" s="1"/>
  <c r="F230"/>
  <c r="G230" s="1"/>
  <c r="F228"/>
  <c r="G228" s="1"/>
  <c r="F227"/>
  <c r="G227" s="1"/>
  <c r="F226"/>
  <c r="G226" s="1"/>
  <c r="G225"/>
  <c r="F225"/>
  <c r="F224"/>
  <c r="G224" s="1"/>
  <c r="F223"/>
  <c r="G223" s="1"/>
  <c r="G222"/>
  <c r="F222"/>
  <c r="F221"/>
  <c r="G221" s="1"/>
  <c r="F220"/>
  <c r="G220" s="1"/>
  <c r="F219"/>
  <c r="G219" s="1"/>
  <c r="F218"/>
  <c r="G218" s="1"/>
  <c r="G217"/>
  <c r="F217"/>
  <c r="F216"/>
  <c r="G216" s="1"/>
  <c r="F214"/>
  <c r="G214" s="1"/>
  <c r="G213"/>
  <c r="F213"/>
  <c r="F212"/>
  <c r="G212" s="1"/>
  <c r="F211"/>
  <c r="G211" s="1"/>
  <c r="G210"/>
  <c r="F210"/>
  <c r="F209"/>
  <c r="G209" s="1"/>
  <c r="F208"/>
  <c r="G208" s="1"/>
  <c r="F207"/>
  <c r="G207" s="1"/>
  <c r="F206"/>
  <c r="G206" s="1"/>
  <c r="G205"/>
  <c r="F205"/>
  <c r="F204"/>
  <c r="G204" s="1"/>
  <c r="F203"/>
  <c r="G203" s="1"/>
  <c r="G201"/>
  <c r="F201"/>
  <c r="F200"/>
  <c r="G200" s="1"/>
  <c r="F199"/>
  <c r="G199" s="1"/>
  <c r="G198"/>
  <c r="F198"/>
  <c r="F197"/>
  <c r="G197" s="1"/>
  <c r="F196"/>
  <c r="G196" s="1"/>
  <c r="F195"/>
  <c r="G195" s="1"/>
  <c r="F194"/>
  <c r="G194" s="1"/>
  <c r="G193"/>
  <c r="F193"/>
  <c r="F192"/>
  <c r="G192" s="1"/>
  <c r="F191"/>
  <c r="G191" s="1"/>
  <c r="G190"/>
  <c r="F190"/>
  <c r="F189"/>
  <c r="G189" s="1"/>
  <c r="F187"/>
  <c r="G187" s="1"/>
  <c r="F186"/>
  <c r="G186" s="1"/>
  <c r="F185"/>
  <c r="G185" s="1"/>
  <c r="F184"/>
  <c r="G184" s="1"/>
  <c r="F183"/>
  <c r="G183" s="1"/>
  <c r="F182"/>
  <c r="G182" s="1"/>
  <c r="F180"/>
  <c r="G180" s="1"/>
  <c r="F179"/>
  <c r="G179" s="1"/>
  <c r="F178"/>
  <c r="G178" s="1"/>
  <c r="F177"/>
  <c r="G177" s="1"/>
  <c r="F176"/>
  <c r="G176" s="1"/>
  <c r="F175"/>
  <c r="G175" s="1"/>
  <c r="F174"/>
  <c r="G174" s="1"/>
  <c r="G173"/>
  <c r="F173"/>
  <c r="F172"/>
  <c r="G172" s="1"/>
  <c r="F171"/>
  <c r="G171" s="1"/>
  <c r="G170"/>
  <c r="F170"/>
  <c r="F169"/>
  <c r="G169" s="1"/>
  <c r="F168"/>
  <c r="G168" s="1"/>
  <c r="G166"/>
  <c r="F166"/>
  <c r="F165"/>
  <c r="G165" s="1"/>
  <c r="F164"/>
  <c r="G164" s="1"/>
  <c r="F163"/>
  <c r="G163" s="1"/>
  <c r="F162"/>
  <c r="G162" s="1"/>
  <c r="F161"/>
  <c r="G161" s="1"/>
  <c r="F160"/>
  <c r="G160" s="1"/>
  <c r="F159"/>
  <c r="G159" s="1"/>
  <c r="F158"/>
  <c r="G158" s="1"/>
  <c r="F157"/>
  <c r="G157" s="1"/>
  <c r="F156"/>
  <c r="G156" s="1"/>
  <c r="F155"/>
  <c r="G155" s="1"/>
  <c r="F153"/>
  <c r="G153" s="1"/>
  <c r="F152"/>
  <c r="G152" s="1"/>
  <c r="F151"/>
  <c r="G151" s="1"/>
  <c r="F150"/>
  <c r="G150" s="1"/>
  <c r="G149"/>
  <c r="F149"/>
  <c r="F148"/>
  <c r="G148" s="1"/>
  <c r="F146"/>
  <c r="G146" s="1"/>
  <c r="F145"/>
  <c r="G145" s="1"/>
  <c r="F144"/>
  <c r="G144" s="1"/>
  <c r="F143"/>
  <c r="G143" s="1"/>
  <c r="F142"/>
  <c r="G142" s="1"/>
  <c r="G141"/>
  <c r="F141"/>
  <c r="F140"/>
  <c r="G140" s="1"/>
  <c r="F139"/>
  <c r="G139" s="1"/>
  <c r="G137"/>
  <c r="F137"/>
  <c r="F136"/>
  <c r="G136" s="1"/>
  <c r="F135"/>
  <c r="G135" s="1"/>
  <c r="G134"/>
  <c r="F134"/>
  <c r="F133"/>
  <c r="G133" s="1"/>
  <c r="F132"/>
  <c r="G132" s="1"/>
  <c r="F131"/>
  <c r="G131" s="1"/>
  <c r="F129"/>
  <c r="G129" s="1"/>
  <c r="F128"/>
  <c r="G128" s="1"/>
  <c r="F127"/>
  <c r="G127" s="1"/>
  <c r="F126"/>
  <c r="G126" s="1"/>
  <c r="F125"/>
  <c r="G125" s="1"/>
  <c r="F124"/>
  <c r="G124" s="1"/>
  <c r="F123"/>
  <c r="G123" s="1"/>
  <c r="F122"/>
  <c r="G122" s="1"/>
  <c r="F121"/>
  <c r="G121" s="1"/>
  <c r="F120"/>
  <c r="G120" s="1"/>
  <c r="F119"/>
  <c r="G119" s="1"/>
  <c r="F118"/>
  <c r="G118" s="1"/>
  <c r="G117"/>
  <c r="F117"/>
  <c r="F116"/>
  <c r="G116" s="1"/>
  <c r="F115"/>
  <c r="G115" s="1"/>
  <c r="G113"/>
  <c r="F113"/>
  <c r="F112"/>
  <c r="G112" s="1"/>
  <c r="F111"/>
  <c r="G111" s="1"/>
  <c r="G110"/>
  <c r="F110"/>
  <c r="F109"/>
  <c r="G109" s="1"/>
  <c r="F108"/>
  <c r="G108" s="1"/>
  <c r="F107"/>
  <c r="G107" s="1"/>
  <c r="F106"/>
  <c r="G106" s="1"/>
  <c r="F105"/>
  <c r="G105" s="1"/>
  <c r="F104"/>
  <c r="G104" s="1"/>
  <c r="F103"/>
  <c r="G103" s="1"/>
  <c r="F102"/>
  <c r="G102" s="1"/>
  <c r="F101"/>
  <c r="G101" s="1"/>
  <c r="F99"/>
  <c r="G99" s="1"/>
  <c r="F98"/>
  <c r="G98" s="1"/>
  <c r="G97"/>
  <c r="F97"/>
  <c r="F96"/>
  <c r="G96" s="1"/>
  <c r="F95"/>
  <c r="G95" s="1"/>
  <c r="G94"/>
  <c r="F94"/>
  <c r="F93"/>
  <c r="G93" s="1"/>
  <c r="F92"/>
  <c r="G92" s="1"/>
  <c r="F91"/>
  <c r="G91" s="1"/>
  <c r="F89"/>
  <c r="G89" s="1"/>
  <c r="F88"/>
  <c r="G88" s="1"/>
  <c r="F87"/>
  <c r="G87" s="1"/>
  <c r="F86"/>
  <c r="G86" s="1"/>
  <c r="G85"/>
  <c r="F85"/>
  <c r="F84"/>
  <c r="G84" s="1"/>
  <c r="F83"/>
  <c r="G83" s="1"/>
  <c r="G82"/>
  <c r="F82"/>
  <c r="F80"/>
  <c r="G80" s="1"/>
  <c r="F79"/>
  <c r="G79" s="1"/>
  <c r="G78"/>
  <c r="F78"/>
  <c r="F77"/>
  <c r="G77" s="1"/>
  <c r="F76"/>
  <c r="G76" s="1"/>
  <c r="G74"/>
  <c r="F74"/>
  <c r="F73"/>
  <c r="G73" s="1"/>
  <c r="F72"/>
  <c r="G72" s="1"/>
  <c r="F71"/>
  <c r="G71" s="1"/>
  <c r="F70"/>
  <c r="G70" s="1"/>
  <c r="F69"/>
  <c r="G69" s="1"/>
  <c r="F68"/>
  <c r="G68" s="1"/>
  <c r="F67"/>
  <c r="G67" s="1"/>
  <c r="F66"/>
  <c r="G66" s="1"/>
  <c r="F65"/>
  <c r="G65" s="1"/>
  <c r="F64"/>
  <c r="G64" s="1"/>
  <c r="F63"/>
  <c r="G63" s="1"/>
  <c r="F61"/>
  <c r="G61" s="1"/>
  <c r="F60"/>
  <c r="G60" s="1"/>
  <c r="F59"/>
  <c r="G59" s="1"/>
  <c r="F58"/>
  <c r="G58" s="1"/>
  <c r="G57"/>
  <c r="F57"/>
  <c r="F54"/>
  <c r="G54" s="1"/>
  <c r="F53"/>
  <c r="G53" s="1"/>
  <c r="F52"/>
  <c r="G52" s="1"/>
  <c r="F51"/>
  <c r="G51" s="1"/>
  <c r="F50"/>
  <c r="G50" s="1"/>
  <c r="F49"/>
  <c r="G49" s="1"/>
  <c r="F48"/>
  <c r="G48" s="1"/>
  <c r="F47"/>
  <c r="G47" s="1"/>
  <c r="G46"/>
  <c r="F46"/>
  <c r="F45"/>
  <c r="G45" s="1"/>
  <c r="F44"/>
  <c r="G44" s="1"/>
  <c r="F43"/>
  <c r="G43" s="1"/>
  <c r="F42"/>
  <c r="G42" s="1"/>
  <c r="G41"/>
  <c r="F41"/>
  <c r="F40"/>
  <c r="G40" s="1"/>
  <c r="F39"/>
  <c r="G39" s="1"/>
  <c r="G38"/>
  <c r="F38"/>
  <c r="F37"/>
  <c r="G37" s="1"/>
  <c r="F36"/>
  <c r="G36" s="1"/>
  <c r="F35"/>
  <c r="G35" s="1"/>
  <c r="F34"/>
  <c r="G34" s="1"/>
  <c r="G33"/>
  <c r="F33"/>
  <c r="F32"/>
  <c r="G32" s="1"/>
  <c r="F31"/>
  <c r="G31" s="1"/>
  <c r="G30"/>
  <c r="F30"/>
  <c r="F29"/>
  <c r="G29" s="1"/>
  <c r="F28"/>
  <c r="G28" s="1"/>
  <c r="G26"/>
  <c r="F26"/>
  <c r="F25"/>
  <c r="G25" s="1"/>
  <c r="F24"/>
  <c r="G24" s="1"/>
  <c r="G23"/>
  <c r="F23"/>
  <c r="G22"/>
  <c r="F22"/>
  <c r="F21"/>
  <c r="G21" s="1"/>
  <c r="F20"/>
  <c r="G20" s="1"/>
  <c r="G19"/>
  <c r="F19"/>
  <c r="G18"/>
  <c r="F18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C378"/>
  <c r="D378" s="1"/>
  <c r="D377"/>
  <c r="C377"/>
  <c r="C376"/>
  <c r="D376" s="1"/>
  <c r="C375"/>
  <c r="D375" s="1"/>
  <c r="D374"/>
  <c r="C374"/>
  <c r="C373"/>
  <c r="D373" s="1"/>
  <c r="C372"/>
  <c r="D372" s="1"/>
  <c r="C371"/>
  <c r="D371" s="1"/>
  <c r="C370"/>
  <c r="D370" s="1"/>
  <c r="D369"/>
  <c r="C369"/>
  <c r="C368"/>
  <c r="D368" s="1"/>
  <c r="C367"/>
  <c r="D367" s="1"/>
  <c r="C366"/>
  <c r="D366" s="1"/>
  <c r="D365"/>
  <c r="C365"/>
  <c r="C364"/>
  <c r="D364" s="1"/>
  <c r="C363"/>
  <c r="D363" s="1"/>
  <c r="D362"/>
  <c r="C362"/>
  <c r="D361"/>
  <c r="C361"/>
  <c r="C360"/>
  <c r="D360" s="1"/>
  <c r="C359"/>
  <c r="D359" s="1"/>
  <c r="D358"/>
  <c r="C358"/>
  <c r="D357"/>
  <c r="C357"/>
  <c r="C356"/>
  <c r="D356" s="1"/>
  <c r="C355"/>
  <c r="D355" s="1"/>
  <c r="D354"/>
  <c r="C354"/>
  <c r="D353"/>
  <c r="C353"/>
  <c r="C352"/>
  <c r="D352" s="1"/>
  <c r="C351"/>
  <c r="D351" s="1"/>
  <c r="D350"/>
  <c r="C350"/>
  <c r="D349"/>
  <c r="C349"/>
  <c r="C348"/>
  <c r="D348" s="1"/>
  <c r="C347"/>
  <c r="D347" s="1"/>
  <c r="D346"/>
  <c r="C346"/>
  <c r="D345"/>
  <c r="C345"/>
  <c r="C344"/>
  <c r="D344" s="1"/>
  <c r="C343"/>
  <c r="D343" s="1"/>
  <c r="D342"/>
  <c r="C342"/>
  <c r="D341"/>
  <c r="C341"/>
  <c r="C340"/>
  <c r="D340" s="1"/>
  <c r="C339"/>
  <c r="D339" s="1"/>
  <c r="D338"/>
  <c r="C338"/>
  <c r="D337"/>
  <c r="C337"/>
  <c r="C336"/>
  <c r="D336" s="1"/>
  <c r="C335"/>
  <c r="D335" s="1"/>
  <c r="D334"/>
  <c r="C334"/>
  <c r="D333"/>
  <c r="C333"/>
  <c r="C332"/>
  <c r="D332" s="1"/>
  <c r="C331"/>
  <c r="D331" s="1"/>
  <c r="D330"/>
  <c r="C330"/>
  <c r="D329"/>
  <c r="C329"/>
  <c r="C328"/>
  <c r="D328" s="1"/>
  <c r="C327"/>
  <c r="D327" s="1"/>
  <c r="D326"/>
  <c r="C326"/>
  <c r="D325"/>
  <c r="C325"/>
  <c r="C324"/>
  <c r="D324" s="1"/>
  <c r="C323"/>
  <c r="D323" s="1"/>
  <c r="D322"/>
  <c r="C322"/>
  <c r="D321"/>
  <c r="C321"/>
  <c r="C320"/>
  <c r="D320" s="1"/>
  <c r="C319"/>
  <c r="D319" s="1"/>
  <c r="D318"/>
  <c r="C318"/>
  <c r="D317"/>
  <c r="C317"/>
  <c r="C316"/>
  <c r="D316" s="1"/>
  <c r="C315"/>
  <c r="D315" s="1"/>
  <c r="D314"/>
  <c r="C314"/>
  <c r="D313"/>
  <c r="C313"/>
  <c r="C312"/>
  <c r="D312" s="1"/>
  <c r="C311"/>
  <c r="D311" s="1"/>
  <c r="D310"/>
  <c r="C310"/>
  <c r="D309"/>
  <c r="C309"/>
  <c r="C308"/>
  <c r="D308" s="1"/>
  <c r="C307"/>
  <c r="D307" s="1"/>
  <c r="D306"/>
  <c r="C306"/>
  <c r="D305"/>
  <c r="C305"/>
  <c r="C304"/>
  <c r="D304" s="1"/>
  <c r="C303"/>
  <c r="D303" s="1"/>
  <c r="D302"/>
  <c r="C302"/>
  <c r="D301"/>
  <c r="C301"/>
  <c r="C300"/>
  <c r="D300" s="1"/>
  <c r="C299"/>
  <c r="D299" s="1"/>
  <c r="D298"/>
  <c r="C298"/>
  <c r="D297"/>
  <c r="C297"/>
  <c r="C296"/>
  <c r="D296" s="1"/>
  <c r="C295"/>
  <c r="D295" s="1"/>
  <c r="D294"/>
  <c r="C294"/>
  <c r="D293"/>
  <c r="C293"/>
  <c r="C292"/>
  <c r="D292" s="1"/>
  <c r="C291"/>
  <c r="D291" s="1"/>
  <c r="C290"/>
  <c r="D290" s="1"/>
  <c r="C289"/>
  <c r="D289" s="1"/>
  <c r="C288"/>
  <c r="D288" s="1"/>
  <c r="C287"/>
  <c r="D287" s="1"/>
  <c r="C286"/>
  <c r="D286" s="1"/>
  <c r="D285"/>
  <c r="C285"/>
  <c r="C284"/>
  <c r="D284" s="1"/>
  <c r="C283"/>
  <c r="D283" s="1"/>
  <c r="D282"/>
  <c r="C282"/>
  <c r="C281"/>
  <c r="D281" s="1"/>
  <c r="C280"/>
  <c r="D280" s="1"/>
  <c r="C279"/>
  <c r="D279" s="1"/>
  <c r="C278"/>
  <c r="D278" s="1"/>
  <c r="C277"/>
  <c r="D277" s="1"/>
  <c r="C276"/>
  <c r="D276" s="1"/>
  <c r="C275"/>
  <c r="D275" s="1"/>
  <c r="C274"/>
  <c r="D274" s="1"/>
  <c r="C273"/>
  <c r="D273" s="1"/>
  <c r="C272"/>
  <c r="D272" s="1"/>
  <c r="C271"/>
  <c r="D271" s="1"/>
  <c r="C270"/>
  <c r="D270" s="1"/>
  <c r="D269"/>
  <c r="C269"/>
  <c r="C268"/>
  <c r="D268" s="1"/>
  <c r="C267"/>
  <c r="D267" s="1"/>
  <c r="D266"/>
  <c r="C266"/>
  <c r="C265"/>
  <c r="D265" s="1"/>
  <c r="C264"/>
  <c r="D264" s="1"/>
  <c r="C263"/>
  <c r="D263" s="1"/>
  <c r="C262"/>
  <c r="D262" s="1"/>
  <c r="C261"/>
  <c r="D261" s="1"/>
  <c r="C260"/>
  <c r="D260" s="1"/>
  <c r="C259"/>
  <c r="D259" s="1"/>
  <c r="C258"/>
  <c r="D258" s="1"/>
  <c r="C257"/>
  <c r="D257" s="1"/>
  <c r="C256"/>
  <c r="D256" s="1"/>
  <c r="C255"/>
  <c r="D255" s="1"/>
  <c r="C254"/>
  <c r="D254" s="1"/>
  <c r="D253"/>
  <c r="C253"/>
  <c r="C252"/>
  <c r="D252" s="1"/>
  <c r="C251"/>
  <c r="D251" s="1"/>
  <c r="D250"/>
  <c r="C250"/>
  <c r="C249"/>
  <c r="D249" s="1"/>
  <c r="C248"/>
  <c r="D248" s="1"/>
  <c r="C247"/>
  <c r="D247" s="1"/>
  <c r="C246"/>
  <c r="D246" s="1"/>
  <c r="C245"/>
  <c r="D245" s="1"/>
  <c r="C244"/>
  <c r="D244" s="1"/>
  <c r="C243"/>
  <c r="D243" s="1"/>
  <c r="C242"/>
  <c r="D242" s="1"/>
  <c r="C241"/>
  <c r="D241" s="1"/>
  <c r="C240"/>
  <c r="D240" s="1"/>
  <c r="C239"/>
  <c r="D239" s="1"/>
  <c r="C238"/>
  <c r="D238" s="1"/>
  <c r="D237"/>
  <c r="C237"/>
  <c r="C236"/>
  <c r="D236" s="1"/>
  <c r="C235"/>
  <c r="D235" s="1"/>
  <c r="D234"/>
  <c r="C234"/>
  <c r="C233"/>
  <c r="D233" s="1"/>
  <c r="C232"/>
  <c r="D232" s="1"/>
  <c r="C231"/>
  <c r="D231" s="1"/>
  <c r="C230"/>
  <c r="D230" s="1"/>
  <c r="C229"/>
  <c r="D229" s="1"/>
  <c r="C228"/>
  <c r="D228" s="1"/>
  <c r="C227"/>
  <c r="D227" s="1"/>
  <c r="C226"/>
  <c r="D226" s="1"/>
  <c r="C225"/>
  <c r="D225" s="1"/>
  <c r="C224"/>
  <c r="D224" s="1"/>
  <c r="C223"/>
  <c r="D223" s="1"/>
  <c r="C222"/>
  <c r="D222" s="1"/>
  <c r="D221"/>
  <c r="C221"/>
  <c r="C220"/>
  <c r="D220" s="1"/>
  <c r="C219"/>
  <c r="D219" s="1"/>
  <c r="D218"/>
  <c r="C218"/>
  <c r="C217"/>
  <c r="D217" s="1"/>
  <c r="C216"/>
  <c r="D216" s="1"/>
  <c r="C215"/>
  <c r="D215" s="1"/>
  <c r="C214"/>
  <c r="D214" s="1"/>
  <c r="C213"/>
  <c r="D213" s="1"/>
  <c r="C212"/>
  <c r="D212" s="1"/>
  <c r="C211"/>
  <c r="D211" s="1"/>
  <c r="C210"/>
  <c r="D210" s="1"/>
  <c r="C209"/>
  <c r="D209" s="1"/>
  <c r="C208"/>
  <c r="D208" s="1"/>
  <c r="C207"/>
  <c r="D207" s="1"/>
  <c r="C206"/>
  <c r="D206" s="1"/>
  <c r="D205"/>
  <c r="C205"/>
  <c r="C204"/>
  <c r="D204" s="1"/>
  <c r="C203"/>
  <c r="D203" s="1"/>
  <c r="D202"/>
  <c r="C202"/>
  <c r="C201"/>
  <c r="D201" s="1"/>
  <c r="C200"/>
  <c r="D200" s="1"/>
  <c r="C199"/>
  <c r="D199" s="1"/>
  <c r="C198"/>
  <c r="D198" s="1"/>
  <c r="D197"/>
  <c r="C197"/>
  <c r="C196"/>
  <c r="D196" s="1"/>
  <c r="C195"/>
  <c r="D195" s="1"/>
  <c r="D194"/>
  <c r="C194"/>
  <c r="C193"/>
  <c r="D193" s="1"/>
  <c r="C192"/>
  <c r="D192" s="1"/>
  <c r="C191"/>
  <c r="D191" s="1"/>
  <c r="C190"/>
  <c r="D190" s="1"/>
  <c r="D189"/>
  <c r="C189"/>
  <c r="C188"/>
  <c r="D188" s="1"/>
  <c r="C187"/>
  <c r="D187" s="1"/>
  <c r="D186"/>
  <c r="C186"/>
  <c r="C185"/>
  <c r="D185" s="1"/>
  <c r="C184"/>
  <c r="D184" s="1"/>
  <c r="C183"/>
  <c r="D183" s="1"/>
  <c r="C182"/>
  <c r="D182" s="1"/>
  <c r="C181"/>
  <c r="D181" s="1"/>
  <c r="C180"/>
  <c r="D180" s="1"/>
  <c r="C179"/>
  <c r="D179" s="1"/>
  <c r="C178"/>
  <c r="D178" s="1"/>
  <c r="C177"/>
  <c r="D177" s="1"/>
  <c r="C176"/>
  <c r="D176" s="1"/>
  <c r="C175"/>
  <c r="D175" s="1"/>
  <c r="C174"/>
  <c r="D174" s="1"/>
  <c r="D173"/>
  <c r="C173"/>
  <c r="C172"/>
  <c r="D172" s="1"/>
  <c r="C171"/>
  <c r="D171" s="1"/>
  <c r="D170"/>
  <c r="C170"/>
  <c r="C169"/>
  <c r="D169" s="1"/>
  <c r="C168"/>
  <c r="D168" s="1"/>
  <c r="C167"/>
  <c r="D167" s="1"/>
  <c r="C166"/>
  <c r="D166" s="1"/>
  <c r="C165"/>
  <c r="D165" s="1"/>
  <c r="C164"/>
  <c r="D164" s="1"/>
  <c r="C163"/>
  <c r="D163" s="1"/>
  <c r="C162"/>
  <c r="D162" s="1"/>
  <c r="C161"/>
  <c r="D161" s="1"/>
  <c r="C160"/>
  <c r="D160" s="1"/>
  <c r="C159"/>
  <c r="D159" s="1"/>
  <c r="C158"/>
  <c r="D158" s="1"/>
  <c r="D157"/>
  <c r="C157"/>
  <c r="C156"/>
  <c r="D156" s="1"/>
  <c r="C155"/>
  <c r="D155" s="1"/>
  <c r="C154"/>
  <c r="D154" s="1"/>
  <c r="D153"/>
  <c r="C153"/>
  <c r="C152"/>
  <c r="D152" s="1"/>
  <c r="C151"/>
  <c r="D151" s="1"/>
  <c r="D150"/>
  <c r="C150"/>
  <c r="C149"/>
  <c r="D149" s="1"/>
  <c r="C148"/>
  <c r="D148" s="1"/>
  <c r="C147"/>
  <c r="D147" s="1"/>
  <c r="C146"/>
  <c r="D146" s="1"/>
  <c r="D145"/>
  <c r="C145"/>
  <c r="C144"/>
  <c r="D144" s="1"/>
  <c r="C143"/>
  <c r="D143" s="1"/>
  <c r="D142"/>
  <c r="C142"/>
  <c r="C141"/>
  <c r="D141" s="1"/>
  <c r="C140"/>
  <c r="D140" s="1"/>
  <c r="C139"/>
  <c r="D139" s="1"/>
  <c r="C138"/>
  <c r="D138" s="1"/>
  <c r="D137"/>
  <c r="C137"/>
  <c r="C136"/>
  <c r="D136" s="1"/>
  <c r="C135"/>
  <c r="D135" s="1"/>
  <c r="D134"/>
  <c r="C134"/>
  <c r="D133"/>
  <c r="C133"/>
  <c r="C132"/>
  <c r="D132" s="1"/>
  <c r="C131"/>
  <c r="D131" s="1"/>
  <c r="C130"/>
  <c r="D130" s="1"/>
  <c r="C129"/>
  <c r="D129" s="1"/>
  <c r="C128"/>
  <c r="D128" s="1"/>
  <c r="C127"/>
  <c r="D127" s="1"/>
  <c r="C126"/>
  <c r="D126" s="1"/>
  <c r="D125"/>
  <c r="C125"/>
  <c r="C124"/>
  <c r="D124" s="1"/>
  <c r="C123"/>
  <c r="D123" s="1"/>
  <c r="D122"/>
  <c r="C122"/>
  <c r="C121"/>
  <c r="D121" s="1"/>
  <c r="C120"/>
  <c r="D120" s="1"/>
  <c r="C119"/>
  <c r="D119" s="1"/>
  <c r="C118"/>
  <c r="D118" s="1"/>
  <c r="C117"/>
  <c r="D117" s="1"/>
  <c r="C116"/>
  <c r="D116" s="1"/>
  <c r="C115"/>
  <c r="D115" s="1"/>
  <c r="C114"/>
  <c r="D114" s="1"/>
  <c r="D113"/>
  <c r="C113"/>
  <c r="C112"/>
  <c r="D112" s="1"/>
  <c r="C111"/>
  <c r="D111" s="1"/>
  <c r="D110"/>
  <c r="C110"/>
  <c r="C109"/>
  <c r="D109" s="1"/>
  <c r="C108"/>
  <c r="D108" s="1"/>
  <c r="C107"/>
  <c r="D107" s="1"/>
  <c r="C106"/>
  <c r="D106" s="1"/>
  <c r="D105"/>
  <c r="C105"/>
  <c r="C104"/>
  <c r="D104" s="1"/>
  <c r="C103"/>
  <c r="D103" s="1"/>
  <c r="D102"/>
  <c r="C102"/>
  <c r="C101"/>
  <c r="D101" s="1"/>
  <c r="C100"/>
  <c r="D100" s="1"/>
  <c r="C99"/>
  <c r="D99" s="1"/>
  <c r="C98"/>
  <c r="D98" s="1"/>
  <c r="D97"/>
  <c r="C97"/>
  <c r="C96"/>
  <c r="D96" s="1"/>
  <c r="C95"/>
  <c r="D95" s="1"/>
  <c r="D94"/>
  <c r="C94"/>
  <c r="C93"/>
  <c r="D93" s="1"/>
  <c r="C92"/>
  <c r="D92" s="1"/>
  <c r="C91"/>
  <c r="D91" s="1"/>
  <c r="C90"/>
  <c r="D90" s="1"/>
  <c r="D89"/>
  <c r="C89"/>
  <c r="C88"/>
  <c r="D88" s="1"/>
  <c r="C87"/>
  <c r="D87" s="1"/>
  <c r="D86"/>
  <c r="C86"/>
  <c r="C85"/>
  <c r="D85" s="1"/>
  <c r="C84"/>
  <c r="D84" s="1"/>
  <c r="C83"/>
  <c r="D83" s="1"/>
  <c r="C82"/>
  <c r="D82" s="1"/>
  <c r="D81"/>
  <c r="C81"/>
  <c r="C80"/>
  <c r="D80" s="1"/>
  <c r="C79"/>
  <c r="D79" s="1"/>
  <c r="D78"/>
  <c r="C78"/>
  <c r="C77"/>
  <c r="D77" s="1"/>
  <c r="C76"/>
  <c r="D76" s="1"/>
  <c r="C75"/>
  <c r="D75" s="1"/>
  <c r="C74"/>
  <c r="D74" s="1"/>
  <c r="D73"/>
  <c r="C73"/>
  <c r="C72"/>
  <c r="D72" s="1"/>
  <c r="C71"/>
  <c r="D71" s="1"/>
  <c r="D70"/>
  <c r="C70"/>
  <c r="C69"/>
  <c r="D69" s="1"/>
  <c r="C68"/>
  <c r="D68" s="1"/>
  <c r="C67"/>
  <c r="D67" s="1"/>
  <c r="C66"/>
  <c r="D66" s="1"/>
  <c r="D65"/>
  <c r="C65"/>
  <c r="C64"/>
  <c r="D64" s="1"/>
  <c r="C63"/>
  <c r="D63" s="1"/>
  <c r="C62"/>
  <c r="D62" s="1"/>
  <c r="D61"/>
  <c r="C61"/>
  <c r="C60"/>
  <c r="D60" s="1"/>
  <c r="C59"/>
  <c r="D59" s="1"/>
  <c r="D58"/>
  <c r="C58"/>
  <c r="C57"/>
  <c r="D57" s="1"/>
  <c r="D54"/>
  <c r="C54"/>
  <c r="C53"/>
  <c r="D53" s="1"/>
  <c r="C52"/>
  <c r="D52" s="1"/>
  <c r="D51"/>
  <c r="C51"/>
  <c r="C50"/>
  <c r="D50" s="1"/>
  <c r="D49"/>
  <c r="C49"/>
  <c r="C48"/>
  <c r="D48" s="1"/>
  <c r="C47"/>
  <c r="D47" s="1"/>
  <c r="D46"/>
  <c r="C46"/>
  <c r="C45"/>
  <c r="D45" s="1"/>
  <c r="C44"/>
  <c r="D44" s="1"/>
  <c r="C43"/>
  <c r="D43" s="1"/>
  <c r="D42"/>
  <c r="C42"/>
  <c r="C41"/>
  <c r="D41" s="1"/>
  <c r="C40"/>
  <c r="D40" s="1"/>
  <c r="D39"/>
  <c r="C39"/>
  <c r="D38"/>
  <c r="C38"/>
  <c r="D37"/>
  <c r="C37"/>
  <c r="C36"/>
  <c r="D36" s="1"/>
  <c r="C35"/>
  <c r="D35" s="1"/>
  <c r="D34"/>
  <c r="C34"/>
  <c r="D33"/>
  <c r="C33"/>
  <c r="C32"/>
  <c r="D32" s="1"/>
  <c r="C31"/>
  <c r="D31" s="1"/>
  <c r="D30"/>
  <c r="C30"/>
  <c r="D29"/>
  <c r="C29"/>
  <c r="C28"/>
  <c r="D28" s="1"/>
  <c r="D26"/>
  <c r="C26"/>
  <c r="C25"/>
  <c r="D25" s="1"/>
  <c r="D24"/>
  <c r="C24"/>
  <c r="C23"/>
  <c r="D23" s="1"/>
  <c r="C22"/>
  <c r="D22" s="1"/>
  <c r="D21"/>
  <c r="C2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B366"/>
  <c r="B355"/>
  <c r="B343"/>
  <c r="B331"/>
  <c r="B315"/>
  <c r="B290"/>
  <c r="B272"/>
  <c r="B264"/>
  <c r="B248"/>
  <c r="B239"/>
  <c r="B229"/>
  <c r="B215"/>
  <c r="B202"/>
  <c r="E202" s="1"/>
  <c r="B188"/>
  <c r="B181"/>
  <c r="B167"/>
  <c r="B154"/>
  <c r="B147"/>
  <c r="B138"/>
  <c r="B130"/>
  <c r="B114"/>
  <c r="B100"/>
  <c r="B90"/>
  <c r="B81"/>
  <c r="B75"/>
  <c r="B62"/>
  <c r="E366" l="1"/>
  <c r="E62"/>
  <c r="E343"/>
  <c r="E114"/>
  <c r="E290"/>
  <c r="E272"/>
  <c r="E130"/>
  <c r="E90"/>
  <c r="E248"/>
  <c r="E264"/>
  <c r="E81"/>
  <c r="E229"/>
  <c r="E138"/>
  <c r="E154"/>
  <c r="E167"/>
  <c r="E315"/>
  <c r="E331"/>
  <c r="E355"/>
  <c r="E75"/>
  <c r="E147"/>
  <c r="E181"/>
  <c r="E215"/>
  <c r="E239"/>
  <c r="E100"/>
  <c r="E188"/>
  <c r="BH381" i="7"/>
  <c r="AX57" l="1"/>
  <c r="AY57"/>
  <c r="AZ57"/>
  <c r="AZ381" s="1"/>
  <c r="AX29"/>
  <c r="AY29"/>
  <c r="AZ29"/>
  <c r="AX19"/>
  <c r="AY19"/>
  <c r="AZ19"/>
  <c r="AX8"/>
  <c r="AY8"/>
  <c r="AZ8"/>
  <c r="N9"/>
  <c r="Q29"/>
  <c r="P29"/>
  <c r="Q8"/>
  <c r="P8"/>
  <c r="R375"/>
  <c r="O373" i="8" s="1"/>
  <c r="P373" s="1"/>
  <c r="AD373" s="1"/>
  <c r="R163" i="7"/>
  <c r="O161" i="8" s="1"/>
  <c r="P161" s="1"/>
  <c r="AD161" s="1"/>
  <c r="R97" i="7"/>
  <c r="O95" i="8" s="1"/>
  <c r="P95" s="1"/>
  <c r="AD95" s="1"/>
  <c r="R56" i="7"/>
  <c r="O54" i="8" s="1"/>
  <c r="P54" s="1"/>
  <c r="AD54" s="1"/>
  <c r="R55" i="7"/>
  <c r="R54"/>
  <c r="R53"/>
  <c r="R52"/>
  <c r="R51"/>
  <c r="R50"/>
  <c r="R49"/>
  <c r="O47" i="8" s="1"/>
  <c r="P47" s="1"/>
  <c r="AD47" s="1"/>
  <c r="R48" i="7"/>
  <c r="R47"/>
  <c r="R46"/>
  <c r="O44" i="8" s="1"/>
  <c r="P44" s="1"/>
  <c r="AD44" s="1"/>
  <c r="R45" i="7"/>
  <c r="O43" i="8" s="1"/>
  <c r="P43" s="1"/>
  <c r="AD43" s="1"/>
  <c r="R44" i="7"/>
  <c r="O42" i="8" s="1"/>
  <c r="P42" s="1"/>
  <c r="AD42" s="1"/>
  <c r="R43" i="7"/>
  <c r="R42"/>
  <c r="R41"/>
  <c r="R40"/>
  <c r="O38" i="8" s="1"/>
  <c r="P38" s="1"/>
  <c r="AD38" s="1"/>
  <c r="R39" i="7"/>
  <c r="R38"/>
  <c r="O36" i="8" s="1"/>
  <c r="P36" s="1"/>
  <c r="AD36" s="1"/>
  <c r="R37" i="7"/>
  <c r="R36"/>
  <c r="O34" i="8" s="1"/>
  <c r="P34" s="1"/>
  <c r="AD34" s="1"/>
  <c r="R35" i="7"/>
  <c r="R34"/>
  <c r="R33"/>
  <c r="R32"/>
  <c r="R31"/>
  <c r="R30"/>
  <c r="O28" i="8" s="1"/>
  <c r="P28" s="1"/>
  <c r="AD28" s="1"/>
  <c r="R18" i="7"/>
  <c r="O16" i="8" s="1"/>
  <c r="P16" s="1"/>
  <c r="AD16" s="1"/>
  <c r="R17" i="7"/>
  <c r="O15" i="8" s="1"/>
  <c r="P15" s="1"/>
  <c r="AD15" s="1"/>
  <c r="R16" i="7"/>
  <c r="O14" i="8" s="1"/>
  <c r="P14" s="1"/>
  <c r="AD14" s="1"/>
  <c r="R15" i="7"/>
  <c r="O13" i="8" s="1"/>
  <c r="P13" s="1"/>
  <c r="AD13" s="1"/>
  <c r="R14" i="7"/>
  <c r="O12" i="8" s="1"/>
  <c r="P12" s="1"/>
  <c r="AD12" s="1"/>
  <c r="R13" i="7"/>
  <c r="O11" i="8" s="1"/>
  <c r="P11" s="1"/>
  <c r="AD11" s="1"/>
  <c r="R12" i="7"/>
  <c r="O10" i="8" s="1"/>
  <c r="P10" s="1"/>
  <c r="AD10" s="1"/>
  <c r="R11" i="7"/>
  <c r="O9" i="8" s="1"/>
  <c r="P9" s="1"/>
  <c r="AD9" s="1"/>
  <c r="R10" i="7"/>
  <c r="O8" i="8" s="1"/>
  <c r="P8" s="1"/>
  <c r="AD8" s="1"/>
  <c r="R9" i="7"/>
  <c r="O7" i="8" s="1"/>
  <c r="P7" s="1"/>
  <c r="AD375" i="7"/>
  <c r="AD374"/>
  <c r="AD366"/>
  <c r="AD331"/>
  <c r="AD330"/>
  <c r="AD323"/>
  <c r="AD322"/>
  <c r="AD314"/>
  <c r="AD293"/>
  <c r="AD268"/>
  <c r="AD259"/>
  <c r="AD258"/>
  <c r="AD251"/>
  <c r="AD215"/>
  <c r="AD214"/>
  <c r="AD207"/>
  <c r="AD206"/>
  <c r="AD198"/>
  <c r="AD197"/>
  <c r="AD189"/>
  <c r="AD163"/>
  <c r="AD148"/>
  <c r="AD145"/>
  <c r="AD136"/>
  <c r="AD100"/>
  <c r="AD97"/>
  <c r="AD74"/>
  <c r="AD66"/>
  <c r="V340"/>
  <c r="V339"/>
  <c r="V305"/>
  <c r="V272"/>
  <c r="V267"/>
  <c r="V246"/>
  <c r="V227"/>
  <c r="V224"/>
  <c r="V219"/>
  <c r="V201"/>
  <c r="V180"/>
  <c r="V179"/>
  <c r="V172"/>
  <c r="V171"/>
  <c r="V154"/>
  <c r="V135"/>
  <c r="V87"/>
  <c r="V84"/>
  <c r="V56"/>
  <c r="V55"/>
  <c r="V54"/>
  <c r="V352" s="1"/>
  <c r="V53"/>
  <c r="V342" s="1"/>
  <c r="V52"/>
  <c r="V331" s="1"/>
  <c r="V51"/>
  <c r="V314" s="1"/>
  <c r="V50"/>
  <c r="V284" s="1"/>
  <c r="V49"/>
  <c r="V270" s="1"/>
  <c r="V48"/>
  <c r="V47"/>
  <c r="V242" s="1"/>
  <c r="V46"/>
  <c r="V240" s="1"/>
  <c r="V45"/>
  <c r="V230" s="1"/>
  <c r="V44"/>
  <c r="V210" s="1"/>
  <c r="V43"/>
  <c r="V42"/>
  <c r="V188" s="1"/>
  <c r="V41"/>
  <c r="V182" s="1"/>
  <c r="V40"/>
  <c r="V39"/>
  <c r="V150" s="1"/>
  <c r="V38"/>
  <c r="V144" s="1"/>
  <c r="V37"/>
  <c r="V138" s="1"/>
  <c r="V36"/>
  <c r="V122" s="1"/>
  <c r="V35"/>
  <c r="V34"/>
  <c r="V100" s="1"/>
  <c r="V33"/>
  <c r="V90" s="1"/>
  <c r="V32"/>
  <c r="V31"/>
  <c r="V74" s="1"/>
  <c r="V30"/>
  <c r="V60" s="1"/>
  <c r="U29"/>
  <c r="T29"/>
  <c r="T381" s="1"/>
  <c r="AD40"/>
  <c r="AD44"/>
  <c r="AD213" s="1"/>
  <c r="AD31"/>
  <c r="AD69" s="1"/>
  <c r="AD32"/>
  <c r="AD33"/>
  <c r="AD84" s="1"/>
  <c r="AD34"/>
  <c r="AD99" s="1"/>
  <c r="AD35"/>
  <c r="AD110" s="1"/>
  <c r="AD36"/>
  <c r="AD119" s="1"/>
  <c r="AD37"/>
  <c r="AD135" s="1"/>
  <c r="AD38"/>
  <c r="AD147" s="1"/>
  <c r="AD39"/>
  <c r="AD150" s="1"/>
  <c r="AD41"/>
  <c r="AD42"/>
  <c r="AD185" s="1"/>
  <c r="AD43"/>
  <c r="AD200" s="1"/>
  <c r="AD45"/>
  <c r="AD224" s="1"/>
  <c r="AD46"/>
  <c r="AD47"/>
  <c r="AD48"/>
  <c r="AD265" s="1"/>
  <c r="AD49"/>
  <c r="AD271" s="1"/>
  <c r="AD50"/>
  <c r="AD51"/>
  <c r="AD302" s="1"/>
  <c r="AD52"/>
  <c r="AD329" s="1"/>
  <c r="AD53"/>
  <c r="AD336" s="1"/>
  <c r="AD54"/>
  <c r="AD356" s="1"/>
  <c r="AD55"/>
  <c r="AD56"/>
  <c r="AD377" s="1"/>
  <c r="AD30"/>
  <c r="AD60" s="1"/>
  <c r="AD29"/>
  <c r="AC29"/>
  <c r="AC381" s="1"/>
  <c r="AD381" s="1"/>
  <c r="AB29"/>
  <c r="AB381" s="1"/>
  <c r="Z343"/>
  <c r="Z287"/>
  <c r="Z280"/>
  <c r="Z233"/>
  <c r="Z224"/>
  <c r="Z220"/>
  <c r="Z185"/>
  <c r="Z176"/>
  <c r="Z172"/>
  <c r="Z144"/>
  <c r="Z100"/>
  <c r="Z93"/>
  <c r="Z88"/>
  <c r="Z61"/>
  <c r="Z31"/>
  <c r="Z32"/>
  <c r="Z78" s="1"/>
  <c r="Z33"/>
  <c r="Z87" s="1"/>
  <c r="Z34"/>
  <c r="Z35"/>
  <c r="Z106" s="1"/>
  <c r="Z36"/>
  <c r="Z129" s="1"/>
  <c r="Z37"/>
  <c r="Z139" s="1"/>
  <c r="Z38"/>
  <c r="Z141" s="1"/>
  <c r="Z39"/>
  <c r="Z40"/>
  <c r="Z165" s="1"/>
  <c r="Z41"/>
  <c r="Z182" s="1"/>
  <c r="Z42"/>
  <c r="Z43"/>
  <c r="Z193" s="1"/>
  <c r="Z44"/>
  <c r="Z213" s="1"/>
  <c r="Z45"/>
  <c r="Z230" s="1"/>
  <c r="Z46"/>
  <c r="Z47"/>
  <c r="Z48"/>
  <c r="Z264" s="1"/>
  <c r="Z49"/>
  <c r="Z270" s="1"/>
  <c r="Z50"/>
  <c r="Z276" s="1"/>
  <c r="Z51"/>
  <c r="Z312" s="1"/>
  <c r="Z52"/>
  <c r="Z327" s="1"/>
  <c r="Z53"/>
  <c r="Z344" s="1"/>
  <c r="Z54"/>
  <c r="Z355" s="1"/>
  <c r="Z55"/>
  <c r="Z56"/>
  <c r="Z380" s="1"/>
  <c r="Z30"/>
  <c r="Z63" s="1"/>
  <c r="Y29"/>
  <c r="Y381" s="1"/>
  <c r="Z381" s="1"/>
  <c r="X29"/>
  <c r="X381" s="1"/>
  <c r="R65" l="1"/>
  <c r="O63" i="8" s="1"/>
  <c r="P63" s="1"/>
  <c r="AD63" s="1"/>
  <c r="O29"/>
  <c r="P29" s="1"/>
  <c r="AD29" s="1"/>
  <c r="R113" i="7"/>
  <c r="O111" i="8" s="1"/>
  <c r="P111" s="1"/>
  <c r="AD111" s="1"/>
  <c r="O33"/>
  <c r="P33" s="1"/>
  <c r="AD33" s="1"/>
  <c r="R153" i="7"/>
  <c r="O151" i="8" s="1"/>
  <c r="P151" s="1"/>
  <c r="AD151" s="1"/>
  <c r="O37"/>
  <c r="P37" s="1"/>
  <c r="AD37" s="1"/>
  <c r="R201" i="7"/>
  <c r="O199" i="8" s="1"/>
  <c r="P199" s="1"/>
  <c r="AD199" s="1"/>
  <c r="O41"/>
  <c r="P41" s="1"/>
  <c r="AD41" s="1"/>
  <c r="R249" i="7"/>
  <c r="O247" i="8" s="1"/>
  <c r="P247" s="1"/>
  <c r="AD247" s="1"/>
  <c r="O45"/>
  <c r="P45" s="1"/>
  <c r="AD45" s="1"/>
  <c r="R313" i="7"/>
  <c r="O311" i="8" s="1"/>
  <c r="P311" s="1"/>
  <c r="AD311" s="1"/>
  <c r="O49"/>
  <c r="P49" s="1"/>
  <c r="AD49" s="1"/>
  <c r="R365" i="7"/>
  <c r="O363" i="8" s="1"/>
  <c r="P363" s="1"/>
  <c r="AD363" s="1"/>
  <c r="O53"/>
  <c r="P53" s="1"/>
  <c r="AD53" s="1"/>
  <c r="R98" i="7"/>
  <c r="O96" i="8" s="1"/>
  <c r="P96" s="1"/>
  <c r="AD96" s="1"/>
  <c r="O32"/>
  <c r="P32" s="1"/>
  <c r="AD32" s="1"/>
  <c r="R185" i="7"/>
  <c r="O183" i="8" s="1"/>
  <c r="P183" s="1"/>
  <c r="AD183" s="1"/>
  <c r="O40"/>
  <c r="P40" s="1"/>
  <c r="AD40" s="1"/>
  <c r="R281" i="7"/>
  <c r="O279" i="8" s="1"/>
  <c r="P279" s="1"/>
  <c r="AD279" s="1"/>
  <c r="O48"/>
  <c r="P48" s="1"/>
  <c r="AD48" s="1"/>
  <c r="R349" i="7"/>
  <c r="O347" i="8" s="1"/>
  <c r="P347" s="1"/>
  <c r="AD347" s="1"/>
  <c r="O52"/>
  <c r="P52" s="1"/>
  <c r="AD52" s="1"/>
  <c r="R85" i="7"/>
  <c r="O83" i="8" s="1"/>
  <c r="P83" s="1"/>
  <c r="AD83" s="1"/>
  <c r="O31"/>
  <c r="P31" s="1"/>
  <c r="AD31" s="1"/>
  <c r="R137" i="7"/>
  <c r="O135" i="8" s="1"/>
  <c r="P135" s="1"/>
  <c r="AD135" s="1"/>
  <c r="O35"/>
  <c r="P35" s="1"/>
  <c r="AD35" s="1"/>
  <c r="R181" i="7"/>
  <c r="O179" i="8" s="1"/>
  <c r="P179" s="1"/>
  <c r="AD179" s="1"/>
  <c r="O39"/>
  <c r="P39" s="1"/>
  <c r="AD39" s="1"/>
  <c r="R340" i="7"/>
  <c r="O338" i="8" s="1"/>
  <c r="P338" s="1"/>
  <c r="AD338" s="1"/>
  <c r="O51"/>
  <c r="P51" s="1"/>
  <c r="AD51" s="1"/>
  <c r="R79" i="7"/>
  <c r="O77" i="8" s="1"/>
  <c r="P77" s="1"/>
  <c r="AD77" s="1"/>
  <c r="O30"/>
  <c r="P30" s="1"/>
  <c r="AD30" s="1"/>
  <c r="R264" i="7"/>
  <c r="O262" i="8" s="1"/>
  <c r="P262" s="1"/>
  <c r="AD262" s="1"/>
  <c r="O46"/>
  <c r="P46" s="1"/>
  <c r="AD46" s="1"/>
  <c r="R332" i="7"/>
  <c r="O330" i="8" s="1"/>
  <c r="P330" s="1"/>
  <c r="AD330" s="1"/>
  <c r="O50"/>
  <c r="P50" s="1"/>
  <c r="AD50" s="1"/>
  <c r="R70" i="7"/>
  <c r="O68" i="8" s="1"/>
  <c r="P68" s="1"/>
  <c r="AD68" s="1"/>
  <c r="R115" i="7"/>
  <c r="O113" i="8" s="1"/>
  <c r="P113" s="1"/>
  <c r="AD113" s="1"/>
  <c r="R202" i="7"/>
  <c r="O200" i="8" s="1"/>
  <c r="P200" s="1"/>
  <c r="AD200" s="1"/>
  <c r="R247" i="7"/>
  <c r="O245" i="8" s="1"/>
  <c r="P245" s="1"/>
  <c r="AD245" s="1"/>
  <c r="R299" i="7"/>
  <c r="O297" i="8" s="1"/>
  <c r="P297" s="1"/>
  <c r="AD297" s="1"/>
  <c r="R315" i="7"/>
  <c r="O313" i="8" s="1"/>
  <c r="P313" s="1"/>
  <c r="AD313" s="1"/>
  <c r="R366" i="7"/>
  <c r="O364" i="8" s="1"/>
  <c r="P364" s="1"/>
  <c r="AD364" s="1"/>
  <c r="R67" i="7"/>
  <c r="O65" i="8" s="1"/>
  <c r="P65" s="1"/>
  <c r="AD65" s="1"/>
  <c r="R75" i="7"/>
  <c r="O73" i="8" s="1"/>
  <c r="P73" s="1"/>
  <c r="AD73" s="1"/>
  <c r="R110" i="7"/>
  <c r="O108" i="8" s="1"/>
  <c r="P108" s="1"/>
  <c r="AD108" s="1"/>
  <c r="R155" i="7"/>
  <c r="O153" i="8" s="1"/>
  <c r="P153" s="1"/>
  <c r="AD153" s="1"/>
  <c r="R199" i="7"/>
  <c r="O197" i="8" s="1"/>
  <c r="P197" s="1"/>
  <c r="AD197" s="1"/>
  <c r="R242" i="7"/>
  <c r="O240" i="8" s="1"/>
  <c r="P240" s="1"/>
  <c r="AD240" s="1"/>
  <c r="R294" i="7"/>
  <c r="O292" i="8" s="1"/>
  <c r="P292" s="1"/>
  <c r="AD292" s="1"/>
  <c r="R310" i="7"/>
  <c r="O308" i="8" s="1"/>
  <c r="P308" s="1"/>
  <c r="AD308" s="1"/>
  <c r="R359" i="7"/>
  <c r="O357" i="8" s="1"/>
  <c r="P357" s="1"/>
  <c r="AD357" s="1"/>
  <c r="R66" i="7"/>
  <c r="O64" i="8" s="1"/>
  <c r="P64" s="1"/>
  <c r="AD64" s="1"/>
  <c r="R73" i="7"/>
  <c r="O71" i="8" s="1"/>
  <c r="P71" s="1"/>
  <c r="AD71" s="1"/>
  <c r="R107" i="7"/>
  <c r="O105" i="8" s="1"/>
  <c r="P105" s="1"/>
  <c r="AD105" s="1"/>
  <c r="R154" i="7"/>
  <c r="O152" i="8" s="1"/>
  <c r="P152" s="1"/>
  <c r="AD152" s="1"/>
  <c r="R194" i="7"/>
  <c r="O192" i="8" s="1"/>
  <c r="P192" s="1"/>
  <c r="AD192" s="1"/>
  <c r="R237" i="7"/>
  <c r="O235" i="8" s="1"/>
  <c r="P235" s="1"/>
  <c r="AD235" s="1"/>
  <c r="R289" i="7"/>
  <c r="O287" i="8" s="1"/>
  <c r="P287" s="1"/>
  <c r="AD287" s="1"/>
  <c r="R307" i="7"/>
  <c r="O305" i="8" s="1"/>
  <c r="P305" s="1"/>
  <c r="AD305" s="1"/>
  <c r="R358" i="7"/>
  <c r="O356" i="8" s="1"/>
  <c r="P356" s="1"/>
  <c r="AD356" s="1"/>
  <c r="R71" i="7"/>
  <c r="O69" i="8" s="1"/>
  <c r="P69" s="1"/>
  <c r="AD69" s="1"/>
  <c r="R103" i="7"/>
  <c r="O101" i="8" s="1"/>
  <c r="P101" s="1"/>
  <c r="AD101" s="1"/>
  <c r="R141" i="7"/>
  <c r="O139" i="8" s="1"/>
  <c r="P139" s="1"/>
  <c r="AD139" s="1"/>
  <c r="R191" i="7"/>
  <c r="O189" i="8" s="1"/>
  <c r="P189" s="1"/>
  <c r="AD189" s="1"/>
  <c r="R208" i="7"/>
  <c r="O206" i="8" s="1"/>
  <c r="P206" s="1"/>
  <c r="AD206" s="1"/>
  <c r="R256" i="7"/>
  <c r="O254" i="8" s="1"/>
  <c r="P254" s="1"/>
  <c r="AD254" s="1"/>
  <c r="R302" i="7"/>
  <c r="O300" i="8" s="1"/>
  <c r="P300" s="1"/>
  <c r="AD300" s="1"/>
  <c r="R324" i="7"/>
  <c r="O322" i="8" s="1"/>
  <c r="P322" s="1"/>
  <c r="AD322" s="1"/>
  <c r="R367" i="7"/>
  <c r="O365" i="8" s="1"/>
  <c r="P365" s="1"/>
  <c r="AD365" s="1"/>
  <c r="Z366" i="7"/>
  <c r="Z360"/>
  <c r="Z361"/>
  <c r="Z247"/>
  <c r="Z245"/>
  <c r="Z246"/>
  <c r="Z155"/>
  <c r="Z153"/>
  <c r="Z154"/>
  <c r="Z75"/>
  <c r="Z76"/>
  <c r="Z70"/>
  <c r="Z65"/>
  <c r="Z72"/>
  <c r="Z66"/>
  <c r="AD277"/>
  <c r="AD284"/>
  <c r="AD180"/>
  <c r="AD171"/>
  <c r="V165"/>
  <c r="V166"/>
  <c r="V158"/>
  <c r="V167"/>
  <c r="V159"/>
  <c r="V265"/>
  <c r="V259"/>
  <c r="V251"/>
  <c r="V262"/>
  <c r="V254"/>
  <c r="V377"/>
  <c r="V374"/>
  <c r="V375"/>
  <c r="R273"/>
  <c r="O271" i="8" s="1"/>
  <c r="P271" s="1"/>
  <c r="AD271" s="1"/>
  <c r="R272" i="7"/>
  <c r="O270" i="8" s="1"/>
  <c r="P270" s="1"/>
  <c r="AD270" s="1"/>
  <c r="AD358" i="7"/>
  <c r="AD361"/>
  <c r="AD242"/>
  <c r="AD246"/>
  <c r="AD167"/>
  <c r="AD159"/>
  <c r="V110"/>
  <c r="V113"/>
  <c r="V202"/>
  <c r="V193"/>
  <c r="V194"/>
  <c r="V365"/>
  <c r="V366"/>
  <c r="O25" i="8"/>
  <c r="P25" s="1"/>
  <c r="AD25" s="1"/>
  <c r="O18"/>
  <c r="P18" s="1"/>
  <c r="AD18" s="1"/>
  <c r="R28" i="7"/>
  <c r="O26" i="8" s="1"/>
  <c r="P26" s="1"/>
  <c r="AD26" s="1"/>
  <c r="R130" i="7"/>
  <c r="O128" i="8" s="1"/>
  <c r="P128" s="1"/>
  <c r="AD128" s="1"/>
  <c r="R128" i="7"/>
  <c r="O126" i="8" s="1"/>
  <c r="P126" s="1"/>
  <c r="AD126" s="1"/>
  <c r="R120" i="7"/>
  <c r="O118" i="8" s="1"/>
  <c r="P118" s="1"/>
  <c r="AD118" s="1"/>
  <c r="R131" i="7"/>
  <c r="O129" i="8" s="1"/>
  <c r="P129" s="1"/>
  <c r="AD129" s="1"/>
  <c r="R123" i="7"/>
  <c r="O121" i="8" s="1"/>
  <c r="P121" s="1"/>
  <c r="AD121" s="1"/>
  <c r="R214" i="7"/>
  <c r="O212" i="8" s="1"/>
  <c r="P212" s="1"/>
  <c r="AD212" s="1"/>
  <c r="R212" i="7"/>
  <c r="O210" i="8" s="1"/>
  <c r="P210" s="1"/>
  <c r="AD210" s="1"/>
  <c r="R215" i="7"/>
  <c r="O213" i="8" s="1"/>
  <c r="P213" s="1"/>
  <c r="AD213" s="1"/>
  <c r="R207" i="7"/>
  <c r="O205" i="8" s="1"/>
  <c r="P205" s="1"/>
  <c r="AD205" s="1"/>
  <c r="R378" i="7"/>
  <c r="O376" i="8" s="1"/>
  <c r="P376" s="1"/>
  <c r="AD376" s="1"/>
  <c r="R379" i="7"/>
  <c r="O377" i="8" s="1"/>
  <c r="P377" s="1"/>
  <c r="AD377" s="1"/>
  <c r="R371" i="7"/>
  <c r="O369" i="8" s="1"/>
  <c r="P369" s="1"/>
  <c r="AD369" s="1"/>
  <c r="R380" i="7"/>
  <c r="O378" i="8" s="1"/>
  <c r="P378" s="1"/>
  <c r="AD378" s="1"/>
  <c r="R372" i="7"/>
  <c r="O370" i="8" s="1"/>
  <c r="P370" s="1"/>
  <c r="AD370" s="1"/>
  <c r="Z150" i="7"/>
  <c r="Z364"/>
  <c r="V323"/>
  <c r="Z69"/>
  <c r="Z194"/>
  <c r="Z244"/>
  <c r="Z298"/>
  <c r="Z313"/>
  <c r="Z358"/>
  <c r="V114"/>
  <c r="V215"/>
  <c r="V263"/>
  <c r="AD188"/>
  <c r="AD310"/>
  <c r="R88"/>
  <c r="O86" i="8" s="1"/>
  <c r="P86" s="1"/>
  <c r="AD86" s="1"/>
  <c r="R251" i="7"/>
  <c r="O249" i="8" s="1"/>
  <c r="P249" s="1"/>
  <c r="AD249" s="1"/>
  <c r="R337" i="7"/>
  <c r="O335" i="8" s="1"/>
  <c r="P335" s="1"/>
  <c r="AD335" s="1"/>
  <c r="R24" i="7"/>
  <c r="O22" i="8" s="1"/>
  <c r="P22" s="1"/>
  <c r="AD22" s="1"/>
  <c r="R57" i="7"/>
  <c r="Z68"/>
  <c r="Z242"/>
  <c r="Z297"/>
  <c r="V106"/>
  <c r="V163"/>
  <c r="V258"/>
  <c r="V294"/>
  <c r="V362"/>
  <c r="V379"/>
  <c r="AD91"/>
  <c r="AD179"/>
  <c r="AD276"/>
  <c r="AD353"/>
  <c r="R124"/>
  <c r="O122" i="8" s="1"/>
  <c r="P122" s="1"/>
  <c r="AD122" s="1"/>
  <c r="R173" i="7"/>
  <c r="O171" i="8" s="1"/>
  <c r="P171" s="1"/>
  <c r="AD171" s="1"/>
  <c r="R216" i="7"/>
  <c r="O214" i="8" s="1"/>
  <c r="P214" s="1"/>
  <c r="AD214" s="1"/>
  <c r="R23" i="7"/>
  <c r="O21" i="8" s="1"/>
  <c r="P21" s="1"/>
  <c r="AD21" s="1"/>
  <c r="Z314" i="7"/>
  <c r="Z308"/>
  <c r="Z301"/>
  <c r="Z293"/>
  <c r="Z309"/>
  <c r="Z302"/>
  <c r="Z296"/>
  <c r="Z203"/>
  <c r="Z201"/>
  <c r="Z196"/>
  <c r="Z202"/>
  <c r="Z197"/>
  <c r="Z192"/>
  <c r="Z115"/>
  <c r="Z114"/>
  <c r="Z109"/>
  <c r="Z104"/>
  <c r="Z110"/>
  <c r="Z105"/>
  <c r="AD236"/>
  <c r="AD232"/>
  <c r="AD126"/>
  <c r="AD127"/>
  <c r="AD78"/>
  <c r="AD82"/>
  <c r="V82"/>
  <c r="V78"/>
  <c r="V79"/>
  <c r="V123"/>
  <c r="V130"/>
  <c r="V213"/>
  <c r="V211"/>
  <c r="V214"/>
  <c r="V206"/>
  <c r="V329"/>
  <c r="V326"/>
  <c r="V318"/>
  <c r="V327"/>
  <c r="V319"/>
  <c r="R225"/>
  <c r="O223" i="8" s="1"/>
  <c r="P223" s="1"/>
  <c r="AD223" s="1"/>
  <c r="R228" i="7"/>
  <c r="O226" i="8" s="1"/>
  <c r="P226" s="1"/>
  <c r="AD226" s="1"/>
  <c r="AD306" i="7"/>
  <c r="AD294"/>
  <c r="AD309"/>
  <c r="AD298"/>
  <c r="V66"/>
  <c r="V69"/>
  <c r="V306"/>
  <c r="V297"/>
  <c r="V310"/>
  <c r="V298"/>
  <c r="R82"/>
  <c r="O80" i="8" s="1"/>
  <c r="P80" s="1"/>
  <c r="AD80" s="1"/>
  <c r="R80" i="7"/>
  <c r="O78" i="8" s="1"/>
  <c r="P78" s="1"/>
  <c r="AD78" s="1"/>
  <c r="R166" i="7"/>
  <c r="O164" i="8" s="1"/>
  <c r="P164" s="1"/>
  <c r="AD164" s="1"/>
  <c r="R167" i="7"/>
  <c r="O165" i="8" s="1"/>
  <c r="P165" s="1"/>
  <c r="AD165" s="1"/>
  <c r="R159" i="7"/>
  <c r="O157" i="8" s="1"/>
  <c r="P157" s="1"/>
  <c r="AD157" s="1"/>
  <c r="R168" i="7"/>
  <c r="O166" i="8" s="1"/>
  <c r="P166" s="1"/>
  <c r="AD166" s="1"/>
  <c r="R160" i="7"/>
  <c r="O158" i="8" s="1"/>
  <c r="P158" s="1"/>
  <c r="AD158" s="1"/>
  <c r="R262" i="7"/>
  <c r="O260" i="8" s="1"/>
  <c r="P260" s="1"/>
  <c r="AD260" s="1"/>
  <c r="R260" i="7"/>
  <c r="O258" i="8" s="1"/>
  <c r="P258" s="1"/>
  <c r="AD258" s="1"/>
  <c r="R252" i="7"/>
  <c r="O250" i="8" s="1"/>
  <c r="P250" s="1"/>
  <c r="AD250" s="1"/>
  <c r="R263" i="7"/>
  <c r="O261" i="8" s="1"/>
  <c r="P261" s="1"/>
  <c r="AD261" s="1"/>
  <c r="R255" i="7"/>
  <c r="O253" i="8" s="1"/>
  <c r="P253" s="1"/>
  <c r="AD253" s="1"/>
  <c r="R330" i="7"/>
  <c r="O328" i="8" s="1"/>
  <c r="P328" s="1"/>
  <c r="AD328" s="1"/>
  <c r="R328" i="7"/>
  <c r="O326" i="8" s="1"/>
  <c r="P326" s="1"/>
  <c r="AD326" s="1"/>
  <c r="R320" i="7"/>
  <c r="O318" i="8" s="1"/>
  <c r="P318" s="1"/>
  <c r="AD318" s="1"/>
  <c r="R331" i="7"/>
  <c r="O329" i="8" s="1"/>
  <c r="P329" s="1"/>
  <c r="AD329" s="1"/>
  <c r="R323" i="7"/>
  <c r="O321" i="8" s="1"/>
  <c r="P321" s="1"/>
  <c r="AD321" s="1"/>
  <c r="Z356" i="7"/>
  <c r="Z349"/>
  <c r="Z353"/>
  <c r="Z281"/>
  <c r="Z285"/>
  <c r="Z275"/>
  <c r="Z238"/>
  <c r="Z237"/>
  <c r="Z240"/>
  <c r="Z232"/>
  <c r="Z186"/>
  <c r="Z189"/>
  <c r="Z184"/>
  <c r="Z147"/>
  <c r="Z145"/>
  <c r="Z148"/>
  <c r="Z95"/>
  <c r="Z96"/>
  <c r="Z97"/>
  <c r="Z73"/>
  <c r="Z112"/>
  <c r="Z198"/>
  <c r="Z248"/>
  <c r="Z304"/>
  <c r="V371"/>
  <c r="AD240"/>
  <c r="Z108"/>
  <c r="V198"/>
  <c r="V245"/>
  <c r="V302"/>
  <c r="V322"/>
  <c r="V370"/>
  <c r="AD162"/>
  <c r="AD233"/>
  <c r="AD285"/>
  <c r="AD362"/>
  <c r="R127"/>
  <c r="O125" i="8" s="1"/>
  <c r="P125" s="1"/>
  <c r="AD125" s="1"/>
  <c r="R176" i="7"/>
  <c r="O174" i="8" s="1"/>
  <c r="P174" s="1"/>
  <c r="AD174" s="1"/>
  <c r="R220" i="7"/>
  <c r="O218" i="8" s="1"/>
  <c r="P218" s="1"/>
  <c r="AD218" s="1"/>
  <c r="R269" i="7"/>
  <c r="O267" i="8" s="1"/>
  <c r="P267" s="1"/>
  <c r="AD267" s="1"/>
  <c r="R319" i="7"/>
  <c r="O317" i="8" s="1"/>
  <c r="P317" s="1"/>
  <c r="AD317" s="1"/>
  <c r="Z29" i="7"/>
  <c r="Z74"/>
  <c r="Z101"/>
  <c r="Z113"/>
  <c r="Z152"/>
  <c r="Z188"/>
  <c r="Z200"/>
  <c r="Z236"/>
  <c r="Z249"/>
  <c r="Z291"/>
  <c r="Z306"/>
  <c r="Z348"/>
  <c r="Z365"/>
  <c r="V70"/>
  <c r="V105"/>
  <c r="V131"/>
  <c r="V162"/>
  <c r="V207"/>
  <c r="V255"/>
  <c r="V313"/>
  <c r="V330"/>
  <c r="V358"/>
  <c r="V378"/>
  <c r="AD88"/>
  <c r="AD118"/>
  <c r="AD172"/>
  <c r="AD249"/>
  <c r="AD301"/>
  <c r="AD352"/>
  <c r="R119"/>
  <c r="O117" i="8" s="1"/>
  <c r="P117" s="1"/>
  <c r="AD117" s="1"/>
  <c r="R164" i="7"/>
  <c r="O162" i="8" s="1"/>
  <c r="P162" s="1"/>
  <c r="AD162" s="1"/>
  <c r="R211" i="7"/>
  <c r="O209" i="8" s="1"/>
  <c r="P209" s="1"/>
  <c r="AD209" s="1"/>
  <c r="R259" i="7"/>
  <c r="O257" i="8" s="1"/>
  <c r="P257" s="1"/>
  <c r="AD257" s="1"/>
  <c r="R327" i="7"/>
  <c r="O325" i="8" s="1"/>
  <c r="P325" s="1"/>
  <c r="AD325" s="1"/>
  <c r="R376" i="7"/>
  <c r="O374" i="8" s="1"/>
  <c r="P374" s="1"/>
  <c r="AD374" s="1"/>
  <c r="Z84" i="7"/>
  <c r="Z136"/>
  <c r="Z338"/>
  <c r="V91"/>
  <c r="V139"/>
  <c r="V176"/>
  <c r="V223"/>
  <c r="V271"/>
  <c r="V336"/>
  <c r="V344"/>
  <c r="AD96"/>
  <c r="AD144"/>
  <c r="AD194"/>
  <c r="AD202"/>
  <c r="AD211"/>
  <c r="AD255"/>
  <c r="AD263"/>
  <c r="AD319"/>
  <c r="AD327"/>
  <c r="AD344"/>
  <c r="AD371"/>
  <c r="AD380"/>
  <c r="R69"/>
  <c r="O67" i="8" s="1"/>
  <c r="P67" s="1"/>
  <c r="AD67" s="1"/>
  <c r="R74" i="7"/>
  <c r="O72" i="8" s="1"/>
  <c r="P72" s="1"/>
  <c r="AD72" s="1"/>
  <c r="R106" i="7"/>
  <c r="O104" i="8" s="1"/>
  <c r="P104" s="1"/>
  <c r="AD104" s="1"/>
  <c r="R114" i="7"/>
  <c r="O112" i="8" s="1"/>
  <c r="P112" s="1"/>
  <c r="AD112" s="1"/>
  <c r="R151" i="7"/>
  <c r="O149" i="8" s="1"/>
  <c r="P149" s="1"/>
  <c r="AD149" s="1"/>
  <c r="R198" i="7"/>
  <c r="O196" i="8" s="1"/>
  <c r="P196" s="1"/>
  <c r="AD196" s="1"/>
  <c r="R246" i="7"/>
  <c r="O244" i="8" s="1"/>
  <c r="P244" s="1"/>
  <c r="AD244" s="1"/>
  <c r="R298" i="7"/>
  <c r="O296" i="8" s="1"/>
  <c r="P296" s="1"/>
  <c r="AD296" s="1"/>
  <c r="R306" i="7"/>
  <c r="O304" i="8" s="1"/>
  <c r="P304" s="1"/>
  <c r="AD304" s="1"/>
  <c r="R314" i="7"/>
  <c r="O312" i="8" s="1"/>
  <c r="P312" s="1"/>
  <c r="AD312" s="1"/>
  <c r="R363" i="7"/>
  <c r="O361" i="8" s="1"/>
  <c r="P361" s="1"/>
  <c r="AD361" s="1"/>
  <c r="Z180" i="7"/>
  <c r="Z228"/>
  <c r="V88"/>
  <c r="V136"/>
  <c r="V175"/>
  <c r="V220"/>
  <c r="V228"/>
  <c r="V268"/>
  <c r="V335"/>
  <c r="V343"/>
  <c r="AD93"/>
  <c r="AD101"/>
  <c r="AD141"/>
  <c r="AD154"/>
  <c r="AD193"/>
  <c r="AD201"/>
  <c r="AD210"/>
  <c r="AD254"/>
  <c r="AD262"/>
  <c r="AD318"/>
  <c r="AD326"/>
  <c r="AD370"/>
  <c r="AD378"/>
  <c r="R111"/>
  <c r="O109" i="8" s="1"/>
  <c r="P109" s="1"/>
  <c r="AD109" s="1"/>
  <c r="R150" i="7"/>
  <c r="O148" i="8" s="1"/>
  <c r="P148" s="1"/>
  <c r="AD148" s="1"/>
  <c r="R195" i="7"/>
  <c r="O193" i="8" s="1"/>
  <c r="P193" s="1"/>
  <c r="AD193" s="1"/>
  <c r="R203" i="7"/>
  <c r="O201" i="8" s="1"/>
  <c r="P201" s="1"/>
  <c r="AD201" s="1"/>
  <c r="R243" i="7"/>
  <c r="O241" i="8" s="1"/>
  <c r="P241" s="1"/>
  <c r="AD241" s="1"/>
  <c r="R295" i="7"/>
  <c r="O293" i="8" s="1"/>
  <c r="P293" s="1"/>
  <c r="AD293" s="1"/>
  <c r="R303" i="7"/>
  <c r="O301" i="8" s="1"/>
  <c r="P301" s="1"/>
  <c r="AD301" s="1"/>
  <c r="R311" i="7"/>
  <c r="O309" i="8" s="1"/>
  <c r="P309" s="1"/>
  <c r="AD309" s="1"/>
  <c r="R362" i="7"/>
  <c r="O360" i="8" s="1"/>
  <c r="P360" s="1"/>
  <c r="AD360" s="1"/>
  <c r="Q381" i="7"/>
  <c r="AX381"/>
  <c r="AY381"/>
  <c r="Z273"/>
  <c r="Z269"/>
  <c r="AD342"/>
  <c r="AD338"/>
  <c r="AD334"/>
  <c r="AD341"/>
  <c r="AD337"/>
  <c r="AD230"/>
  <c r="AD226"/>
  <c r="AD222"/>
  <c r="AD218"/>
  <c r="AD229"/>
  <c r="AD225"/>
  <c r="AD221"/>
  <c r="AD112"/>
  <c r="AD108"/>
  <c r="AD104"/>
  <c r="AD115"/>
  <c r="AD111"/>
  <c r="AD107"/>
  <c r="AD103"/>
  <c r="V29"/>
  <c r="U381"/>
  <c r="V381" s="1"/>
  <c r="R63"/>
  <c r="O61" i="8" s="1"/>
  <c r="P61" s="1"/>
  <c r="AD61" s="1"/>
  <c r="R59" i="7"/>
  <c r="O57" i="8" s="1"/>
  <c r="P57" s="1"/>
  <c r="AD57" s="1"/>
  <c r="R62" i="7"/>
  <c r="O60" i="8" s="1"/>
  <c r="P60" s="1"/>
  <c r="AD60" s="1"/>
  <c r="R148" i="7"/>
  <c r="O146" i="8" s="1"/>
  <c r="P146" s="1"/>
  <c r="AD146" s="1"/>
  <c r="R144" i="7"/>
  <c r="O142" i="8" s="1"/>
  <c r="P142" s="1"/>
  <c r="AD142" s="1"/>
  <c r="R147" i="7"/>
  <c r="O145" i="8" s="1"/>
  <c r="P145" s="1"/>
  <c r="AD145" s="1"/>
  <c r="R143" i="7"/>
  <c r="O141" i="8" s="1"/>
  <c r="P141" s="1"/>
  <c r="AD141" s="1"/>
  <c r="R188" i="7"/>
  <c r="O186" i="8" s="1"/>
  <c r="P186" s="1"/>
  <c r="AD186" s="1"/>
  <c r="R184" i="7"/>
  <c r="O182" i="8" s="1"/>
  <c r="P182" s="1"/>
  <c r="AD182" s="1"/>
  <c r="R187" i="7"/>
  <c r="O185" i="8" s="1"/>
  <c r="P185" s="1"/>
  <c r="AD185" s="1"/>
  <c r="R240" i="7"/>
  <c r="O238" i="8" s="1"/>
  <c r="P238" s="1"/>
  <c r="AD238" s="1"/>
  <c r="R236" i="7"/>
  <c r="O234" i="8" s="1"/>
  <c r="P234" s="1"/>
  <c r="AD234" s="1"/>
  <c r="R232" i="7"/>
  <c r="O230" i="8" s="1"/>
  <c r="P230" s="1"/>
  <c r="AD230" s="1"/>
  <c r="R239" i="7"/>
  <c r="O237" i="8" s="1"/>
  <c r="P237" s="1"/>
  <c r="AD237" s="1"/>
  <c r="R235" i="7"/>
  <c r="O233" i="8" s="1"/>
  <c r="P233" s="1"/>
  <c r="AD233" s="1"/>
  <c r="R288" i="7"/>
  <c r="O286" i="8" s="1"/>
  <c r="P286" s="1"/>
  <c r="AD286" s="1"/>
  <c r="R284" i="7"/>
  <c r="O282" i="8" s="1"/>
  <c r="P282" s="1"/>
  <c r="AD282" s="1"/>
  <c r="R280" i="7"/>
  <c r="O278" i="8" s="1"/>
  <c r="P278" s="1"/>
  <c r="AD278" s="1"/>
  <c r="R276" i="7"/>
  <c r="O274" i="8" s="1"/>
  <c r="P274" s="1"/>
  <c r="AD274" s="1"/>
  <c r="R291" i="7"/>
  <c r="O289" i="8" s="1"/>
  <c r="P289" s="1"/>
  <c r="AD289" s="1"/>
  <c r="R287" i="7"/>
  <c r="O285" i="8" s="1"/>
  <c r="P285" s="1"/>
  <c r="AD285" s="1"/>
  <c r="R283" i="7"/>
  <c r="O281" i="8" s="1"/>
  <c r="P281" s="1"/>
  <c r="AD281" s="1"/>
  <c r="R279" i="7"/>
  <c r="O277" i="8" s="1"/>
  <c r="P277" s="1"/>
  <c r="AD277" s="1"/>
  <c r="R275" i="7"/>
  <c r="O273" i="8" s="1"/>
  <c r="P273" s="1"/>
  <c r="AD273" s="1"/>
  <c r="R356" i="7"/>
  <c r="O354" i="8" s="1"/>
  <c r="P354" s="1"/>
  <c r="AD354" s="1"/>
  <c r="R352" i="7"/>
  <c r="O350" i="8" s="1"/>
  <c r="P350" s="1"/>
  <c r="AD350" s="1"/>
  <c r="R348" i="7"/>
  <c r="O346" i="8" s="1"/>
  <c r="P346" s="1"/>
  <c r="AD346" s="1"/>
  <c r="R355" i="7"/>
  <c r="O353" i="8" s="1"/>
  <c r="P353" s="1"/>
  <c r="AD353" s="1"/>
  <c r="R351" i="7"/>
  <c r="O349" i="8" s="1"/>
  <c r="P349" s="1"/>
  <c r="AD349" s="1"/>
  <c r="R347" i="7"/>
  <c r="O345" i="8" s="1"/>
  <c r="P345" s="1"/>
  <c r="AD345" s="1"/>
  <c r="Z290" i="7"/>
  <c r="Z286"/>
  <c r="Z282"/>
  <c r="Z278"/>
  <c r="AD291"/>
  <c r="AD287"/>
  <c r="AD283"/>
  <c r="AD279"/>
  <c r="AD275"/>
  <c r="AD290"/>
  <c r="AD286"/>
  <c r="AD282"/>
  <c r="AD278"/>
  <c r="AD182"/>
  <c r="AD178"/>
  <c r="AD174"/>
  <c r="AD170"/>
  <c r="AD181"/>
  <c r="AD177"/>
  <c r="AD173"/>
  <c r="AD129"/>
  <c r="AD125"/>
  <c r="AD121"/>
  <c r="AD117"/>
  <c r="AD128"/>
  <c r="AD124"/>
  <c r="AD120"/>
  <c r="V129"/>
  <c r="V125"/>
  <c r="V121"/>
  <c r="V117"/>
  <c r="V128"/>
  <c r="V124"/>
  <c r="V120"/>
  <c r="R91"/>
  <c r="O89" i="8" s="1"/>
  <c r="P89" s="1"/>
  <c r="AD89" s="1"/>
  <c r="R87" i="7"/>
  <c r="O85" i="8" s="1"/>
  <c r="P85" s="1"/>
  <c r="AD85" s="1"/>
  <c r="R90" i="7"/>
  <c r="O88" i="8" s="1"/>
  <c r="P88" s="1"/>
  <c r="AD88" s="1"/>
  <c r="R86" i="7"/>
  <c r="O84" i="8" s="1"/>
  <c r="P84" s="1"/>
  <c r="AD84" s="1"/>
  <c r="R139" i="7"/>
  <c r="O137" i="8" s="1"/>
  <c r="P137" s="1"/>
  <c r="AD137" s="1"/>
  <c r="R135" i="7"/>
  <c r="O133" i="8" s="1"/>
  <c r="P133" s="1"/>
  <c r="AD133" s="1"/>
  <c r="R138" i="7"/>
  <c r="O136" i="8" s="1"/>
  <c r="P136" s="1"/>
  <c r="AD136" s="1"/>
  <c r="R134" i="7"/>
  <c r="O132" i="8" s="1"/>
  <c r="P132" s="1"/>
  <c r="AD132" s="1"/>
  <c r="R179" i="7"/>
  <c r="O177" i="8" s="1"/>
  <c r="P177" s="1"/>
  <c r="AD177" s="1"/>
  <c r="R175" i="7"/>
  <c r="O173" i="8" s="1"/>
  <c r="P173" s="1"/>
  <c r="AD173" s="1"/>
  <c r="R171" i="7"/>
  <c r="O169" i="8" s="1"/>
  <c r="P169" s="1"/>
  <c r="AD169" s="1"/>
  <c r="R182" i="7"/>
  <c r="O180" i="8" s="1"/>
  <c r="P180" s="1"/>
  <c r="AD180" s="1"/>
  <c r="R178" i="7"/>
  <c r="O176" i="8" s="1"/>
  <c r="P176" s="1"/>
  <c r="AD176" s="1"/>
  <c r="R174" i="7"/>
  <c r="O172" i="8" s="1"/>
  <c r="P172" s="1"/>
  <c r="AD172" s="1"/>
  <c r="R170" i="7"/>
  <c r="O168" i="8" s="1"/>
  <c r="P168" s="1"/>
  <c r="AD168" s="1"/>
  <c r="R227" i="7"/>
  <c r="O225" i="8" s="1"/>
  <c r="P225" s="1"/>
  <c r="AD225" s="1"/>
  <c r="R223" i="7"/>
  <c r="O221" i="8" s="1"/>
  <c r="P221" s="1"/>
  <c r="AD221" s="1"/>
  <c r="R219" i="7"/>
  <c r="O217" i="8" s="1"/>
  <c r="P217" s="1"/>
  <c r="AD217" s="1"/>
  <c r="R230" i="7"/>
  <c r="O228" i="8" s="1"/>
  <c r="P228" s="1"/>
  <c r="AD228" s="1"/>
  <c r="R226" i="7"/>
  <c r="O224" i="8" s="1"/>
  <c r="P224" s="1"/>
  <c r="AD224" s="1"/>
  <c r="R222" i="7"/>
  <c r="O220" i="8" s="1"/>
  <c r="P220" s="1"/>
  <c r="AD220" s="1"/>
  <c r="R218" i="7"/>
  <c r="O216" i="8" s="1"/>
  <c r="P216" s="1"/>
  <c r="AD216" s="1"/>
  <c r="R343" i="7"/>
  <c r="O341" i="8" s="1"/>
  <c r="P341" s="1"/>
  <c r="AD341" s="1"/>
  <c r="R339" i="7"/>
  <c r="O337" i="8" s="1"/>
  <c r="P337" s="1"/>
  <c r="AD337" s="1"/>
  <c r="R335" i="7"/>
  <c r="O333" i="8" s="1"/>
  <c r="P333" s="1"/>
  <c r="AD333" s="1"/>
  <c r="R342" i="7"/>
  <c r="O340" i="8" s="1"/>
  <c r="P340" s="1"/>
  <c r="AD340" s="1"/>
  <c r="R338" i="7"/>
  <c r="O336" i="8" s="1"/>
  <c r="P336" s="1"/>
  <c r="AD336" s="1"/>
  <c r="R334" i="7"/>
  <c r="O332" i="8" s="1"/>
  <c r="P332" s="1"/>
  <c r="AD332" s="1"/>
  <c r="Z367" i="7"/>
  <c r="Z363"/>
  <c r="Z359"/>
  <c r="Z315"/>
  <c r="Z311"/>
  <c r="Z307"/>
  <c r="Z303"/>
  <c r="Z299"/>
  <c r="Z295"/>
  <c r="AD364"/>
  <c r="AD360"/>
  <c r="AD367"/>
  <c r="AD363"/>
  <c r="AD359"/>
  <c r="AD316"/>
  <c r="AD312"/>
  <c r="AD308"/>
  <c r="AD304"/>
  <c r="AD300"/>
  <c r="AD296"/>
  <c r="AD315"/>
  <c r="AD311"/>
  <c r="AD307"/>
  <c r="AD303"/>
  <c r="AD299"/>
  <c r="AD295"/>
  <c r="AD248"/>
  <c r="AD244"/>
  <c r="AD247"/>
  <c r="AD243"/>
  <c r="AD187"/>
  <c r="AD186"/>
  <c r="AD138"/>
  <c r="AD134"/>
  <c r="AD137"/>
  <c r="AD133"/>
  <c r="AD90"/>
  <c r="AD86"/>
  <c r="AD89"/>
  <c r="AD85"/>
  <c r="AD165"/>
  <c r="AD161"/>
  <c r="AD157"/>
  <c r="AD168"/>
  <c r="AD164"/>
  <c r="AD160"/>
  <c r="V76"/>
  <c r="V72"/>
  <c r="V68"/>
  <c r="V75"/>
  <c r="V71"/>
  <c r="V67"/>
  <c r="V112"/>
  <c r="V108"/>
  <c r="V104"/>
  <c r="V115"/>
  <c r="V111"/>
  <c r="V107"/>
  <c r="V103"/>
  <c r="V152"/>
  <c r="V155"/>
  <c r="V151"/>
  <c r="V200"/>
  <c r="V196"/>
  <c r="V192"/>
  <c r="V203"/>
  <c r="V199"/>
  <c r="V195"/>
  <c r="V191"/>
  <c r="V248"/>
  <c r="V244"/>
  <c r="V247"/>
  <c r="V243"/>
  <c r="V316"/>
  <c r="V312"/>
  <c r="V308"/>
  <c r="V304"/>
  <c r="V300"/>
  <c r="V296"/>
  <c r="V315"/>
  <c r="V311"/>
  <c r="V307"/>
  <c r="V303"/>
  <c r="V299"/>
  <c r="V295"/>
  <c r="V364"/>
  <c r="V360"/>
  <c r="V367"/>
  <c r="V363"/>
  <c r="V359"/>
  <c r="Z60"/>
  <c r="Z82"/>
  <c r="Z91"/>
  <c r="Z118"/>
  <c r="Z126"/>
  <c r="Z135"/>
  <c r="Z162"/>
  <c r="Z166"/>
  <c r="Z175"/>
  <c r="Z206"/>
  <c r="Z214"/>
  <c r="Z223"/>
  <c r="Z254"/>
  <c r="Z262"/>
  <c r="Z319"/>
  <c r="Z330"/>
  <c r="Z342"/>
  <c r="Z372"/>
  <c r="V96"/>
  <c r="V148"/>
  <c r="V236"/>
  <c r="V280"/>
  <c r="V348"/>
  <c r="AD65"/>
  <c r="AD73"/>
  <c r="AD109"/>
  <c r="AD223"/>
  <c r="AD267"/>
  <c r="AD335"/>
  <c r="AD343"/>
  <c r="R61"/>
  <c r="O59" i="8" s="1"/>
  <c r="P59" s="1"/>
  <c r="AD59" s="1"/>
  <c r="R94" i="7"/>
  <c r="O92" i="8" s="1"/>
  <c r="P92" s="1"/>
  <c r="AD92" s="1"/>
  <c r="R234" i="7"/>
  <c r="O232" i="8" s="1"/>
  <c r="P232" s="1"/>
  <c r="AD232" s="1"/>
  <c r="R278" i="7"/>
  <c r="O276" i="8" s="1"/>
  <c r="P276" s="1"/>
  <c r="AD276" s="1"/>
  <c r="R286" i="7"/>
  <c r="O284" i="8" s="1"/>
  <c r="P284" s="1"/>
  <c r="AD284" s="1"/>
  <c r="R346" i="7"/>
  <c r="O344" i="8" s="1"/>
  <c r="P344" s="1"/>
  <c r="AD344" s="1"/>
  <c r="R354" i="7"/>
  <c r="O352" i="8" s="1"/>
  <c r="P352" s="1"/>
  <c r="AD352" s="1"/>
  <c r="P381" i="7"/>
  <c r="Z59"/>
  <c r="Z81"/>
  <c r="Z86"/>
  <c r="Z90"/>
  <c r="Z99"/>
  <c r="Z117"/>
  <c r="Z121"/>
  <c r="Z125"/>
  <c r="Z134"/>
  <c r="Z138"/>
  <c r="Z143"/>
  <c r="Z157"/>
  <c r="Z161"/>
  <c r="Z170"/>
  <c r="Z174"/>
  <c r="Z178"/>
  <c r="Z187"/>
  <c r="Z205"/>
  <c r="Z209"/>
  <c r="Z218"/>
  <c r="Z222"/>
  <c r="Z226"/>
  <c r="Z235"/>
  <c r="Z239"/>
  <c r="Z253"/>
  <c r="Z261"/>
  <c r="Z267"/>
  <c r="Z272"/>
  <c r="Z284"/>
  <c r="Z289"/>
  <c r="Z323"/>
  <c r="Z329"/>
  <c r="Z335"/>
  <c r="Z347"/>
  <c r="Z352"/>
  <c r="Z371"/>
  <c r="V101"/>
  <c r="V119"/>
  <c r="V145"/>
  <c r="V189"/>
  <c r="V277"/>
  <c r="V285"/>
  <c r="V353"/>
  <c r="AD61"/>
  <c r="AD70"/>
  <c r="AD79"/>
  <c r="AD106"/>
  <c r="AD114"/>
  <c r="AD131"/>
  <c r="AD176"/>
  <c r="AD220"/>
  <c r="AD228"/>
  <c r="AD237"/>
  <c r="AD272"/>
  <c r="AD281"/>
  <c r="AD289"/>
  <c r="AD349"/>
  <c r="R60"/>
  <c r="O58" i="8" s="1"/>
  <c r="P58" s="1"/>
  <c r="AD58" s="1"/>
  <c r="R84" i="7"/>
  <c r="O82" i="8" s="1"/>
  <c r="P82" s="1"/>
  <c r="AD82" s="1"/>
  <c r="R93" i="7"/>
  <c r="O91" i="8" s="1"/>
  <c r="P91" s="1"/>
  <c r="AD91" s="1"/>
  <c r="R233" i="7"/>
  <c r="O231" i="8" s="1"/>
  <c r="P231" s="1"/>
  <c r="AD231" s="1"/>
  <c r="Z62" i="7"/>
  <c r="Z67"/>
  <c r="Z71"/>
  <c r="Z80"/>
  <c r="Z85"/>
  <c r="Z89"/>
  <c r="Z94"/>
  <c r="Z98"/>
  <c r="Z103"/>
  <c r="Z107"/>
  <c r="Z111"/>
  <c r="Z120"/>
  <c r="Z124"/>
  <c r="Z128"/>
  <c r="Z133"/>
  <c r="Z137"/>
  <c r="Z142"/>
  <c r="Z146"/>
  <c r="Z151"/>
  <c r="Z160"/>
  <c r="Z164"/>
  <c r="Z168"/>
  <c r="Z173"/>
  <c r="Z177"/>
  <c r="Z181"/>
  <c r="Z191"/>
  <c r="Z195"/>
  <c r="Z199"/>
  <c r="Z208"/>
  <c r="Z212"/>
  <c r="Z216"/>
  <c r="Z221"/>
  <c r="Z225"/>
  <c r="Z229"/>
  <c r="Z234"/>
  <c r="Z243"/>
  <c r="Z252"/>
  <c r="Z256"/>
  <c r="Z260"/>
  <c r="Z265"/>
  <c r="Z271"/>
  <c r="Z277"/>
  <c r="Z283"/>
  <c r="Z288"/>
  <c r="Z294"/>
  <c r="Z300"/>
  <c r="Z305"/>
  <c r="Z310"/>
  <c r="Z316"/>
  <c r="Z322"/>
  <c r="Z334"/>
  <c r="Z339"/>
  <c r="Z351"/>
  <c r="Z362"/>
  <c r="Z370"/>
  <c r="Z375"/>
  <c r="V65"/>
  <c r="V73"/>
  <c r="V109"/>
  <c r="V118"/>
  <c r="V126"/>
  <c r="V153"/>
  <c r="V197"/>
  <c r="V232"/>
  <c r="V249"/>
  <c r="V276"/>
  <c r="V293"/>
  <c r="V301"/>
  <c r="V309"/>
  <c r="V361"/>
  <c r="AD87"/>
  <c r="AD105"/>
  <c r="AD113"/>
  <c r="AD122"/>
  <c r="AD130"/>
  <c r="AD139"/>
  <c r="AD158"/>
  <c r="AD166"/>
  <c r="AD175"/>
  <c r="AD184"/>
  <c r="AD219"/>
  <c r="AD227"/>
  <c r="AD245"/>
  <c r="AD280"/>
  <c r="AD288"/>
  <c r="AD297"/>
  <c r="AD305"/>
  <c r="AD313"/>
  <c r="AD339"/>
  <c r="AD348"/>
  <c r="AD365"/>
  <c r="R89"/>
  <c r="O87" i="8" s="1"/>
  <c r="P87" s="1"/>
  <c r="AD87" s="1"/>
  <c r="R133" i="7"/>
  <c r="O131" i="8" s="1"/>
  <c r="P131" s="1"/>
  <c r="AD131" s="1"/>
  <c r="R142" i="7"/>
  <c r="O140" i="8" s="1"/>
  <c r="P140" s="1"/>
  <c r="AD140" s="1"/>
  <c r="R177" i="7"/>
  <c r="O175" i="8" s="1"/>
  <c r="P175" s="1"/>
  <c r="AD175" s="1"/>
  <c r="R186" i="7"/>
  <c r="O184" i="8" s="1"/>
  <c r="P184" s="1"/>
  <c r="AD184" s="1"/>
  <c r="R221" i="7"/>
  <c r="O219" i="8" s="1"/>
  <c r="P219" s="1"/>
  <c r="AD219" s="1"/>
  <c r="R229" i="7"/>
  <c r="O227" i="8" s="1"/>
  <c r="P227" s="1"/>
  <c r="AD227" s="1"/>
  <c r="R238" i="7"/>
  <c r="O236" i="8" s="1"/>
  <c r="P236" s="1"/>
  <c r="AD236" s="1"/>
  <c r="R282" i="7"/>
  <c r="O280" i="8" s="1"/>
  <c r="P280" s="1"/>
  <c r="AD280" s="1"/>
  <c r="R290" i="7"/>
  <c r="O288" i="8" s="1"/>
  <c r="P288" s="1"/>
  <c r="AD288" s="1"/>
  <c r="R341" i="7"/>
  <c r="O339" i="8" s="1"/>
  <c r="P339" s="1"/>
  <c r="AD339" s="1"/>
  <c r="R350" i="7"/>
  <c r="O348" i="8" s="1"/>
  <c r="P348" s="1"/>
  <c r="AD348" s="1"/>
  <c r="Z369" i="7"/>
  <c r="Z377"/>
  <c r="Z373"/>
  <c r="Z332"/>
  <c r="Z328"/>
  <c r="Z324"/>
  <c r="Z320"/>
  <c r="V63"/>
  <c r="V59"/>
  <c r="V62"/>
  <c r="V99"/>
  <c r="V95"/>
  <c r="V98"/>
  <c r="V94"/>
  <c r="V147"/>
  <c r="V143"/>
  <c r="V146"/>
  <c r="V142"/>
  <c r="V187"/>
  <c r="V186"/>
  <c r="V239"/>
  <c r="V235"/>
  <c r="V238"/>
  <c r="V234"/>
  <c r="V291"/>
  <c r="V287"/>
  <c r="V283"/>
  <c r="V279"/>
  <c r="V275"/>
  <c r="V290"/>
  <c r="V286"/>
  <c r="V282"/>
  <c r="V278"/>
  <c r="V355"/>
  <c r="V351"/>
  <c r="V347"/>
  <c r="V354"/>
  <c r="V350"/>
  <c r="V346"/>
  <c r="Z79"/>
  <c r="Z119"/>
  <c r="Z123"/>
  <c r="Z127"/>
  <c r="Z131"/>
  <c r="Z159"/>
  <c r="Z163"/>
  <c r="Z167"/>
  <c r="Z207"/>
  <c r="Z211"/>
  <c r="Z215"/>
  <c r="Z251"/>
  <c r="Z255"/>
  <c r="Z259"/>
  <c r="Z263"/>
  <c r="Z321"/>
  <c r="Z326"/>
  <c r="Z331"/>
  <c r="Z374"/>
  <c r="Z379"/>
  <c r="V61"/>
  <c r="V97"/>
  <c r="V141"/>
  <c r="V185"/>
  <c r="V237"/>
  <c r="V281"/>
  <c r="V289"/>
  <c r="V349"/>
  <c r="Z341"/>
  <c r="Z337"/>
  <c r="AD63"/>
  <c r="AD59"/>
  <c r="AD62"/>
  <c r="AD270"/>
  <c r="AD273"/>
  <c r="AD269"/>
  <c r="AD152"/>
  <c r="AD155"/>
  <c r="AD151"/>
  <c r="AD76"/>
  <c r="AD72"/>
  <c r="AD68"/>
  <c r="AD75"/>
  <c r="AD71"/>
  <c r="AD67"/>
  <c r="R100"/>
  <c r="O98" i="8" s="1"/>
  <c r="P98" s="1"/>
  <c r="AD98" s="1"/>
  <c r="R96" i="7"/>
  <c r="O94" i="8" s="1"/>
  <c r="P94" s="1"/>
  <c r="AD94" s="1"/>
  <c r="R99" i="7"/>
  <c r="O97" i="8" s="1"/>
  <c r="P97" s="1"/>
  <c r="AD97" s="1"/>
  <c r="R95" i="7"/>
  <c r="O93" i="8" s="1"/>
  <c r="P93" s="1"/>
  <c r="AD93" s="1"/>
  <c r="Z354" i="7"/>
  <c r="Z350"/>
  <c r="Z346"/>
  <c r="AD355"/>
  <c r="AD351"/>
  <c r="AD347"/>
  <c r="AD354"/>
  <c r="AD350"/>
  <c r="AD346"/>
  <c r="AD239"/>
  <c r="AD235"/>
  <c r="AD238"/>
  <c r="AD234"/>
  <c r="AD81"/>
  <c r="AD80"/>
  <c r="V81"/>
  <c r="V80"/>
  <c r="R271"/>
  <c r="O269" i="8" s="1"/>
  <c r="P269" s="1"/>
  <c r="AD269" s="1"/>
  <c r="R267" i="7"/>
  <c r="O265" i="8" s="1"/>
  <c r="P265" s="1"/>
  <c r="AD265" s="1"/>
  <c r="R270" i="7"/>
  <c r="O268" i="8" s="1"/>
  <c r="P268" s="1"/>
  <c r="AD268" s="1"/>
  <c r="Z122" i="7"/>
  <c r="Z130"/>
  <c r="Z158"/>
  <c r="Z171"/>
  <c r="Z179"/>
  <c r="Z210"/>
  <c r="Z219"/>
  <c r="Z227"/>
  <c r="Z258"/>
  <c r="Z268"/>
  <c r="Z325"/>
  <c r="Z336"/>
  <c r="Z378"/>
  <c r="V184"/>
  <c r="V288"/>
  <c r="V356"/>
  <c r="AD153"/>
  <c r="R146"/>
  <c r="O144" i="8" s="1"/>
  <c r="P144" s="1"/>
  <c r="AD144" s="1"/>
  <c r="Z257" i="7"/>
  <c r="Z279"/>
  <c r="Z318"/>
  <c r="Z340"/>
  <c r="Z376"/>
  <c r="V93"/>
  <c r="V127"/>
  <c r="V233"/>
  <c r="AD123"/>
  <c r="AD340"/>
  <c r="R101"/>
  <c r="O99" i="8" s="1"/>
  <c r="P99" s="1"/>
  <c r="AD99" s="1"/>
  <c r="R136" i="7"/>
  <c r="O134" i="8" s="1"/>
  <c r="P134" s="1"/>
  <c r="AD134" s="1"/>
  <c r="R145" i="7"/>
  <c r="O143" i="8" s="1"/>
  <c r="P143" s="1"/>
  <c r="AD143" s="1"/>
  <c r="R172" i="7"/>
  <c r="O170" i="8" s="1"/>
  <c r="P170" s="1"/>
  <c r="AD170" s="1"/>
  <c r="R180" i="7"/>
  <c r="O178" i="8" s="1"/>
  <c r="P178" s="1"/>
  <c r="AD178" s="1"/>
  <c r="R189" i="7"/>
  <c r="O187" i="8" s="1"/>
  <c r="P187" s="1"/>
  <c r="AD187" s="1"/>
  <c r="R224" i="7"/>
  <c r="O222" i="8" s="1"/>
  <c r="P222" s="1"/>
  <c r="AD222" s="1"/>
  <c r="R268" i="7"/>
  <c r="O266" i="8" s="1"/>
  <c r="P266" s="1"/>
  <c r="AD266" s="1"/>
  <c r="R277" i="7"/>
  <c r="O275" i="8" s="1"/>
  <c r="P275" s="1"/>
  <c r="AD275" s="1"/>
  <c r="R285" i="7"/>
  <c r="O283" i="8" s="1"/>
  <c r="P283" s="1"/>
  <c r="AD283" s="1"/>
  <c r="R336" i="7"/>
  <c r="O334" i="8" s="1"/>
  <c r="P334" s="1"/>
  <c r="AD334" s="1"/>
  <c r="R344" i="7"/>
  <c r="O342" i="8" s="1"/>
  <c r="P342" s="1"/>
  <c r="AD342" s="1"/>
  <c r="R353" i="7"/>
  <c r="O351" i="8" s="1"/>
  <c r="P351" s="1"/>
  <c r="AD351" s="1"/>
  <c r="V85" i="7"/>
  <c r="V89"/>
  <c r="V133"/>
  <c r="V137"/>
  <c r="V160"/>
  <c r="V164"/>
  <c r="V168"/>
  <c r="V173"/>
  <c r="V177"/>
  <c r="V181"/>
  <c r="V208"/>
  <c r="V212"/>
  <c r="V216"/>
  <c r="V221"/>
  <c r="V225"/>
  <c r="V229"/>
  <c r="V252"/>
  <c r="V256"/>
  <c r="V260"/>
  <c r="V264"/>
  <c r="V269"/>
  <c r="V273"/>
  <c r="V320"/>
  <c r="V324"/>
  <c r="V328"/>
  <c r="V332"/>
  <c r="V337"/>
  <c r="V341"/>
  <c r="V372"/>
  <c r="V376"/>
  <c r="V380"/>
  <c r="AD94"/>
  <c r="AD98"/>
  <c r="AD142"/>
  <c r="AD146"/>
  <c r="AD191"/>
  <c r="AD195"/>
  <c r="AD199"/>
  <c r="AD203"/>
  <c r="AD208"/>
  <c r="AD212"/>
  <c r="AD216"/>
  <c r="AD252"/>
  <c r="AD256"/>
  <c r="AD260"/>
  <c r="AD264"/>
  <c r="AD320"/>
  <c r="AD324"/>
  <c r="AD328"/>
  <c r="AD332"/>
  <c r="AD372"/>
  <c r="AD376"/>
  <c r="AD379"/>
  <c r="R68"/>
  <c r="O66" i="8" s="1"/>
  <c r="P66" s="1"/>
  <c r="AD66" s="1"/>
  <c r="R72" i="7"/>
  <c r="O70" i="8" s="1"/>
  <c r="P70" s="1"/>
  <c r="AD70" s="1"/>
  <c r="R76" i="7"/>
  <c r="O74" i="8" s="1"/>
  <c r="P74" s="1"/>
  <c r="AD74" s="1"/>
  <c r="R81" i="7"/>
  <c r="O79" i="8" s="1"/>
  <c r="P79" s="1"/>
  <c r="AD79" s="1"/>
  <c r="R104" i="7"/>
  <c r="O102" i="8" s="1"/>
  <c r="P102" s="1"/>
  <c r="AD102" s="1"/>
  <c r="R108" i="7"/>
  <c r="O106" i="8" s="1"/>
  <c r="P106" s="1"/>
  <c r="AD106" s="1"/>
  <c r="R112" i="7"/>
  <c r="O110" i="8" s="1"/>
  <c r="P110" s="1"/>
  <c r="AD110" s="1"/>
  <c r="R117" i="7"/>
  <c r="O115" i="8" s="1"/>
  <c r="P115" s="1"/>
  <c r="AD115" s="1"/>
  <c r="R121" i="7"/>
  <c r="O119" i="8" s="1"/>
  <c r="P119" s="1"/>
  <c r="AD119" s="1"/>
  <c r="R125" i="7"/>
  <c r="O123" i="8" s="1"/>
  <c r="P123" s="1"/>
  <c r="AD123" s="1"/>
  <c r="R129" i="7"/>
  <c r="O127" i="8" s="1"/>
  <c r="P127" s="1"/>
  <c r="AD127" s="1"/>
  <c r="R152" i="7"/>
  <c r="O150" i="8" s="1"/>
  <c r="P150" s="1"/>
  <c r="AD150" s="1"/>
  <c r="R157" i="7"/>
  <c r="O155" i="8" s="1"/>
  <c r="P155" s="1"/>
  <c r="AD155" s="1"/>
  <c r="R161" i="7"/>
  <c r="O159" i="8" s="1"/>
  <c r="P159" s="1"/>
  <c r="AD159" s="1"/>
  <c r="R165" i="7"/>
  <c r="O163" i="8" s="1"/>
  <c r="P163" s="1"/>
  <c r="AD163" s="1"/>
  <c r="R192" i="7"/>
  <c r="O190" i="8" s="1"/>
  <c r="P190" s="1"/>
  <c r="AD190" s="1"/>
  <c r="R196" i="7"/>
  <c r="O194" i="8" s="1"/>
  <c r="P194" s="1"/>
  <c r="AD194" s="1"/>
  <c r="R200" i="7"/>
  <c r="O198" i="8" s="1"/>
  <c r="P198" s="1"/>
  <c r="AD198" s="1"/>
  <c r="R205" i="7"/>
  <c r="O203" i="8" s="1"/>
  <c r="P203" s="1"/>
  <c r="AD203" s="1"/>
  <c r="R209" i="7"/>
  <c r="O207" i="8" s="1"/>
  <c r="P207" s="1"/>
  <c r="AD207" s="1"/>
  <c r="R213" i="7"/>
  <c r="O211" i="8" s="1"/>
  <c r="P211" s="1"/>
  <c r="AD211" s="1"/>
  <c r="R244" i="7"/>
  <c r="O242" i="8" s="1"/>
  <c r="P242" s="1"/>
  <c r="AD242" s="1"/>
  <c r="R248" i="7"/>
  <c r="O246" i="8" s="1"/>
  <c r="P246" s="1"/>
  <c r="AD246" s="1"/>
  <c r="R253" i="7"/>
  <c r="O251" i="8" s="1"/>
  <c r="P251" s="1"/>
  <c r="AD251" s="1"/>
  <c r="R257" i="7"/>
  <c r="O255" i="8" s="1"/>
  <c r="P255" s="1"/>
  <c r="AD255" s="1"/>
  <c r="R261" i="7"/>
  <c r="O259" i="8" s="1"/>
  <c r="P259" s="1"/>
  <c r="AD259" s="1"/>
  <c r="R265" i="7"/>
  <c r="O263" i="8" s="1"/>
  <c r="P263" s="1"/>
  <c r="AD263" s="1"/>
  <c r="R296" i="7"/>
  <c r="O294" i="8" s="1"/>
  <c r="P294" s="1"/>
  <c r="AD294" s="1"/>
  <c r="R300" i="7"/>
  <c r="O298" i="8" s="1"/>
  <c r="P298" s="1"/>
  <c r="AD298" s="1"/>
  <c r="R304" i="7"/>
  <c r="O302" i="8" s="1"/>
  <c r="P302" s="1"/>
  <c r="AD302" s="1"/>
  <c r="R308" i="7"/>
  <c r="O306" i="8" s="1"/>
  <c r="P306" s="1"/>
  <c r="AD306" s="1"/>
  <c r="R312" i="7"/>
  <c r="O310" i="8" s="1"/>
  <c r="P310" s="1"/>
  <c r="AD310" s="1"/>
  <c r="R316" i="7"/>
  <c r="O314" i="8" s="1"/>
  <c r="P314" s="1"/>
  <c r="AD314" s="1"/>
  <c r="R321" i="7"/>
  <c r="O319" i="8" s="1"/>
  <c r="P319" s="1"/>
  <c r="AD319" s="1"/>
  <c r="R325" i="7"/>
  <c r="O323" i="8" s="1"/>
  <c r="P323" s="1"/>
  <c r="AD323" s="1"/>
  <c r="R329" i="7"/>
  <c r="O327" i="8" s="1"/>
  <c r="P327" s="1"/>
  <c r="AD327" s="1"/>
  <c r="R360" i="7"/>
  <c r="O358" i="8" s="1"/>
  <c r="P358" s="1"/>
  <c r="AD358" s="1"/>
  <c r="R364" i="7"/>
  <c r="O362" i="8" s="1"/>
  <c r="P362" s="1"/>
  <c r="AD362" s="1"/>
  <c r="R369" i="7"/>
  <c r="O367" i="8" s="1"/>
  <c r="P367" s="1"/>
  <c r="AD367" s="1"/>
  <c r="R373" i="7"/>
  <c r="O371" i="8" s="1"/>
  <c r="P371" s="1"/>
  <c r="AD371" s="1"/>
  <c r="R377" i="7"/>
  <c r="O375" i="8" s="1"/>
  <c r="P375" s="1"/>
  <c r="AD375" s="1"/>
  <c r="R21" i="7"/>
  <c r="O19" i="8" s="1"/>
  <c r="P19" s="1"/>
  <c r="AD19" s="1"/>
  <c r="R25" i="7"/>
  <c r="O23" i="8" s="1"/>
  <c r="P23" s="1"/>
  <c r="AD23" s="1"/>
  <c r="V86" i="7"/>
  <c r="V134"/>
  <c r="V157"/>
  <c r="V161"/>
  <c r="V170"/>
  <c r="V174"/>
  <c r="V178"/>
  <c r="V205"/>
  <c r="V209"/>
  <c r="V218"/>
  <c r="V222"/>
  <c r="V226"/>
  <c r="V253"/>
  <c r="V257"/>
  <c r="V261"/>
  <c r="V321"/>
  <c r="V325"/>
  <c r="V334"/>
  <c r="V338"/>
  <c r="V369"/>
  <c r="V373"/>
  <c r="AD95"/>
  <c r="AD143"/>
  <c r="AD192"/>
  <c r="AD196"/>
  <c r="AD205"/>
  <c r="AD209"/>
  <c r="AD253"/>
  <c r="AD257"/>
  <c r="AD261"/>
  <c r="AD321"/>
  <c r="AD325"/>
  <c r="AD369"/>
  <c r="AD373"/>
  <c r="R78"/>
  <c r="O76" i="8" s="1"/>
  <c r="P76" s="1"/>
  <c r="AD76" s="1"/>
  <c r="R105" i="7"/>
  <c r="O103" i="8" s="1"/>
  <c r="P103" s="1"/>
  <c r="AD103" s="1"/>
  <c r="R109" i="7"/>
  <c r="O107" i="8" s="1"/>
  <c r="P107" s="1"/>
  <c r="AD107" s="1"/>
  <c r="R118" i="7"/>
  <c r="O116" i="8" s="1"/>
  <c r="P116" s="1"/>
  <c r="AD116" s="1"/>
  <c r="R122" i="7"/>
  <c r="O120" i="8" s="1"/>
  <c r="P120" s="1"/>
  <c r="AD120" s="1"/>
  <c r="R126" i="7"/>
  <c r="O124" i="8" s="1"/>
  <c r="P124" s="1"/>
  <c r="AD124" s="1"/>
  <c r="R158" i="7"/>
  <c r="O156" i="8" s="1"/>
  <c r="P156" s="1"/>
  <c r="AD156" s="1"/>
  <c r="R162" i="7"/>
  <c r="O160" i="8" s="1"/>
  <c r="P160" s="1"/>
  <c r="AD160" s="1"/>
  <c r="R193" i="7"/>
  <c r="O191" i="8" s="1"/>
  <c r="P191" s="1"/>
  <c r="AD191" s="1"/>
  <c r="R197" i="7"/>
  <c r="O195" i="8" s="1"/>
  <c r="P195" s="1"/>
  <c r="AD195" s="1"/>
  <c r="R206" i="7"/>
  <c r="O204" i="8" s="1"/>
  <c r="P204" s="1"/>
  <c r="AD204" s="1"/>
  <c r="R210" i="7"/>
  <c r="O208" i="8" s="1"/>
  <c r="P208" s="1"/>
  <c r="AD208" s="1"/>
  <c r="R245" i="7"/>
  <c r="O243" i="8" s="1"/>
  <c r="P243" s="1"/>
  <c r="AD243" s="1"/>
  <c r="R254" i="7"/>
  <c r="O252" i="8" s="1"/>
  <c r="P252" s="1"/>
  <c r="AD252" s="1"/>
  <c r="R258" i="7"/>
  <c r="O256" i="8" s="1"/>
  <c r="P256" s="1"/>
  <c r="AD256" s="1"/>
  <c r="R293" i="7"/>
  <c r="O291" i="8" s="1"/>
  <c r="P291" s="1"/>
  <c r="AD291" s="1"/>
  <c r="R297" i="7"/>
  <c r="O295" i="8" s="1"/>
  <c r="P295" s="1"/>
  <c r="AD295" s="1"/>
  <c r="R301" i="7"/>
  <c r="O299" i="8" s="1"/>
  <c r="P299" s="1"/>
  <c r="AD299" s="1"/>
  <c r="R305" i="7"/>
  <c r="O303" i="8" s="1"/>
  <c r="P303" s="1"/>
  <c r="AD303" s="1"/>
  <c r="R309" i="7"/>
  <c r="O307" i="8" s="1"/>
  <c r="P307" s="1"/>
  <c r="AD307" s="1"/>
  <c r="R318" i="7"/>
  <c r="O316" i="8" s="1"/>
  <c r="P316" s="1"/>
  <c r="AD316" s="1"/>
  <c r="R322" i="7"/>
  <c r="O320" i="8" s="1"/>
  <c r="P320" s="1"/>
  <c r="AD320" s="1"/>
  <c r="R326" i="7"/>
  <c r="O324" i="8" s="1"/>
  <c r="P324" s="1"/>
  <c r="AD324" s="1"/>
  <c r="R361" i="7"/>
  <c r="O359" i="8" s="1"/>
  <c r="P359" s="1"/>
  <c r="AD359" s="1"/>
  <c r="R370" i="7"/>
  <c r="O368" i="8" s="1"/>
  <c r="P368" s="1"/>
  <c r="AD368" s="1"/>
  <c r="R374" i="7"/>
  <c r="O372" i="8" s="1"/>
  <c r="P372" s="1"/>
  <c r="AD372" s="1"/>
  <c r="R22" i="7"/>
  <c r="O20" i="8" s="1"/>
  <c r="P20" s="1"/>
  <c r="AD20" s="1"/>
  <c r="O24"/>
  <c r="P24" s="1"/>
  <c r="AD24" s="1"/>
  <c r="J50" i="7"/>
  <c r="J37"/>
  <c r="J56"/>
  <c r="J380" s="1"/>
  <c r="J55"/>
  <c r="J367" s="1"/>
  <c r="J54"/>
  <c r="J53"/>
  <c r="J52"/>
  <c r="J332" s="1"/>
  <c r="J51"/>
  <c r="J315" s="1"/>
  <c r="J49"/>
  <c r="J273" s="1"/>
  <c r="J48"/>
  <c r="J264" s="1"/>
  <c r="J47"/>
  <c r="J247" s="1"/>
  <c r="J46"/>
  <c r="J45"/>
  <c r="J44"/>
  <c r="J216" s="1"/>
  <c r="J43"/>
  <c r="J203" s="1"/>
  <c r="J42"/>
  <c r="J41"/>
  <c r="J181" s="1"/>
  <c r="J40"/>
  <c r="J168" s="1"/>
  <c r="J39"/>
  <c r="J155" s="1"/>
  <c r="J38"/>
  <c r="J36"/>
  <c r="J128" s="1"/>
  <c r="J35"/>
  <c r="J115" s="1"/>
  <c r="J34"/>
  <c r="J33"/>
  <c r="J89" s="1"/>
  <c r="J32"/>
  <c r="J80" s="1"/>
  <c r="J31"/>
  <c r="J75" s="1"/>
  <c r="J30"/>
  <c r="J60" s="1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I7" i="8" s="1"/>
  <c r="J7" s="1"/>
  <c r="J186" i="7"/>
  <c r="J98"/>
  <c r="J62"/>
  <c r="I29"/>
  <c r="H29"/>
  <c r="I19"/>
  <c r="H19"/>
  <c r="I8"/>
  <c r="H8"/>
  <c r="H381" s="1"/>
  <c r="R381" l="1"/>
  <c r="J238"/>
  <c r="J19"/>
  <c r="J137"/>
  <c r="J29"/>
  <c r="J57" s="1"/>
  <c r="J146"/>
  <c r="J341"/>
  <c r="J290"/>
  <c r="J229"/>
  <c r="J354"/>
  <c r="J59"/>
  <c r="I381"/>
  <c r="J381" s="1"/>
  <c r="J8"/>
  <c r="J61"/>
  <c r="J66"/>
  <c r="J70"/>
  <c r="J74"/>
  <c r="J79"/>
  <c r="J84"/>
  <c r="J88"/>
  <c r="J93"/>
  <c r="J97"/>
  <c r="J101"/>
  <c r="J106"/>
  <c r="J110"/>
  <c r="J114"/>
  <c r="J119"/>
  <c r="J123"/>
  <c r="J127"/>
  <c r="J131"/>
  <c r="J136"/>
  <c r="J141"/>
  <c r="J145"/>
  <c r="J150"/>
  <c r="J154"/>
  <c r="J159"/>
  <c r="J163"/>
  <c r="J167"/>
  <c r="J172"/>
  <c r="J176"/>
  <c r="J180"/>
  <c r="J185"/>
  <c r="J189"/>
  <c r="J194"/>
  <c r="J198"/>
  <c r="J202"/>
  <c r="J207"/>
  <c r="J211"/>
  <c r="J215"/>
  <c r="J220"/>
  <c r="J224"/>
  <c r="J228"/>
  <c r="J233"/>
  <c r="J237"/>
  <c r="J242"/>
  <c r="J246"/>
  <c r="J251"/>
  <c r="J255"/>
  <c r="J259"/>
  <c r="J263"/>
  <c r="J268"/>
  <c r="J272"/>
  <c r="J277"/>
  <c r="J281"/>
  <c r="J285"/>
  <c r="J289"/>
  <c r="J294"/>
  <c r="J298"/>
  <c r="J302"/>
  <c r="J306"/>
  <c r="J310"/>
  <c r="J314"/>
  <c r="J319"/>
  <c r="J323"/>
  <c r="J327"/>
  <c r="J331"/>
  <c r="J336"/>
  <c r="J340"/>
  <c r="J344"/>
  <c r="J349"/>
  <c r="J353"/>
  <c r="J358"/>
  <c r="J362"/>
  <c r="J366"/>
  <c r="J371"/>
  <c r="J375"/>
  <c r="J379"/>
  <c r="J65"/>
  <c r="J69"/>
  <c r="J73"/>
  <c r="J78"/>
  <c r="J82"/>
  <c r="J87"/>
  <c r="J91"/>
  <c r="J96"/>
  <c r="J100"/>
  <c r="J105"/>
  <c r="J109"/>
  <c r="J113"/>
  <c r="J118"/>
  <c r="J122"/>
  <c r="J126"/>
  <c r="J130"/>
  <c r="J135"/>
  <c r="J139"/>
  <c r="J144"/>
  <c r="J148"/>
  <c r="J153"/>
  <c r="J158"/>
  <c r="J162"/>
  <c r="J166"/>
  <c r="J171"/>
  <c r="J175"/>
  <c r="J179"/>
  <c r="J184"/>
  <c r="J188"/>
  <c r="J193"/>
  <c r="J197"/>
  <c r="J201"/>
  <c r="J206"/>
  <c r="J210"/>
  <c r="J214"/>
  <c r="J219"/>
  <c r="J223"/>
  <c r="J227"/>
  <c r="J232"/>
  <c r="J236"/>
  <c r="J240"/>
  <c r="J245"/>
  <c r="J249"/>
  <c r="J254"/>
  <c r="J258"/>
  <c r="J262"/>
  <c r="J267"/>
  <c r="J271"/>
  <c r="J276"/>
  <c r="J280"/>
  <c r="J284"/>
  <c r="J288"/>
  <c r="J293"/>
  <c r="J297"/>
  <c r="J301"/>
  <c r="J305"/>
  <c r="J309"/>
  <c r="J313"/>
  <c r="J318"/>
  <c r="J322"/>
  <c r="J326"/>
  <c r="J330"/>
  <c r="J335"/>
  <c r="J339"/>
  <c r="J343"/>
  <c r="J348"/>
  <c r="J352"/>
  <c r="J356"/>
  <c r="J361"/>
  <c r="J365"/>
  <c r="J370"/>
  <c r="J374"/>
  <c r="J378"/>
  <c r="J63"/>
  <c r="J68"/>
  <c r="J72"/>
  <c r="J76"/>
  <c r="J81"/>
  <c r="J86"/>
  <c r="J90"/>
  <c r="J95"/>
  <c r="J99"/>
  <c r="J104"/>
  <c r="J108"/>
  <c r="J112"/>
  <c r="J117"/>
  <c r="J121"/>
  <c r="J125"/>
  <c r="J129"/>
  <c r="J134"/>
  <c r="J138"/>
  <c r="J143"/>
  <c r="J147"/>
  <c r="J152"/>
  <c r="J157"/>
  <c r="J161"/>
  <c r="J165"/>
  <c r="J170"/>
  <c r="J174"/>
  <c r="J178"/>
  <c r="J182"/>
  <c r="J187"/>
  <c r="J192"/>
  <c r="J196"/>
  <c r="J200"/>
  <c r="J205"/>
  <c r="J209"/>
  <c r="J213"/>
  <c r="J218"/>
  <c r="J222"/>
  <c r="J226"/>
  <c r="J230"/>
  <c r="J235"/>
  <c r="J239"/>
  <c r="J244"/>
  <c r="J248"/>
  <c r="J253"/>
  <c r="J257"/>
  <c r="J261"/>
  <c r="J265"/>
  <c r="J270"/>
  <c r="J275"/>
  <c r="J279"/>
  <c r="J283"/>
  <c r="J287"/>
  <c r="J291"/>
  <c r="J296"/>
  <c r="J300"/>
  <c r="J304"/>
  <c r="J308"/>
  <c r="J312"/>
  <c r="J316"/>
  <c r="J321"/>
  <c r="J325"/>
  <c r="J329"/>
  <c r="J334"/>
  <c r="J338"/>
  <c r="J342"/>
  <c r="J347"/>
  <c r="J351"/>
  <c r="J355"/>
  <c r="J360"/>
  <c r="J364"/>
  <c r="J369"/>
  <c r="J373"/>
  <c r="J377"/>
  <c r="J67"/>
  <c r="J71"/>
  <c r="J85"/>
  <c r="J94"/>
  <c r="J103"/>
  <c r="J107"/>
  <c r="J111"/>
  <c r="J120"/>
  <c r="J124"/>
  <c r="J133"/>
  <c r="J142"/>
  <c r="J151"/>
  <c r="J160"/>
  <c r="J164"/>
  <c r="J173"/>
  <c r="J177"/>
  <c r="J191"/>
  <c r="J195"/>
  <c r="J199"/>
  <c r="J208"/>
  <c r="J212"/>
  <c r="J221"/>
  <c r="J225"/>
  <c r="J234"/>
  <c r="J243"/>
  <c r="J252"/>
  <c r="J256"/>
  <c r="J260"/>
  <c r="J269"/>
  <c r="J278"/>
  <c r="J282"/>
  <c r="J286"/>
  <c r="J295"/>
  <c r="J299"/>
  <c r="J303"/>
  <c r="J307"/>
  <c r="J311"/>
  <c r="J320"/>
  <c r="J324"/>
  <c r="J328"/>
  <c r="J337"/>
  <c r="J346"/>
  <c r="J350"/>
  <c r="J359"/>
  <c r="J363"/>
  <c r="J372"/>
  <c r="J376"/>
  <c r="BJ57" l="1"/>
  <c r="BJ19"/>
  <c r="N10"/>
  <c r="N11"/>
  <c r="N12"/>
  <c r="N13"/>
  <c r="N14"/>
  <c r="N15"/>
  <c r="N16"/>
  <c r="N17"/>
  <c r="N18"/>
  <c r="N19"/>
  <c r="F10"/>
  <c r="F11"/>
  <c r="F12"/>
  <c r="AL12" s="1"/>
  <c r="F13"/>
  <c r="AL13" s="1"/>
  <c r="F14"/>
  <c r="F15"/>
  <c r="F16"/>
  <c r="AL16" s="1"/>
  <c r="F17"/>
  <c r="AL17" s="1"/>
  <c r="F18"/>
  <c r="F9"/>
  <c r="BI17" l="1"/>
  <c r="BJ17" s="1"/>
  <c r="AM17"/>
  <c r="B15" i="8" s="1"/>
  <c r="Q15" s="1"/>
  <c r="AL18" i="7"/>
  <c r="AL14"/>
  <c r="AL10"/>
  <c r="BI16"/>
  <c r="BJ16" s="1"/>
  <c r="AM16"/>
  <c r="B14" i="8" s="1"/>
  <c r="Q14" s="1"/>
  <c r="BI12" i="7"/>
  <c r="BJ12" s="1"/>
  <c r="AM12"/>
  <c r="B10" i="8" s="1"/>
  <c r="Q10" s="1"/>
  <c r="BI13" i="7"/>
  <c r="BJ13" s="1"/>
  <c r="AM13"/>
  <c r="B11" i="8" s="1"/>
  <c r="Q11" s="1"/>
  <c r="F19" i="7"/>
  <c r="AL9"/>
  <c r="BI9" s="1"/>
  <c r="AL15"/>
  <c r="AL11"/>
  <c r="AU57"/>
  <c r="AV57"/>
  <c r="AW57"/>
  <c r="AU29"/>
  <c r="AV29"/>
  <c r="AW29"/>
  <c r="AU19"/>
  <c r="AV19"/>
  <c r="AW19"/>
  <c r="AU8"/>
  <c r="AV8"/>
  <c r="AW8"/>
  <c r="AK29"/>
  <c r="AK19"/>
  <c r="AK8"/>
  <c r="BI18" l="1"/>
  <c r="BJ18" s="1"/>
  <c r="AM18"/>
  <c r="B16" i="8" s="1"/>
  <c r="AM9" i="7"/>
  <c r="B7" i="8" s="1"/>
  <c r="BI10" i="7"/>
  <c r="BJ10" s="1"/>
  <c r="AM10"/>
  <c r="B8" i="8" s="1"/>
  <c r="Q8" s="1"/>
  <c r="BI15" i="7"/>
  <c r="BJ15" s="1"/>
  <c r="AM15"/>
  <c r="B13" i="8" s="1"/>
  <c r="Q13" s="1"/>
  <c r="BI11" i="7"/>
  <c r="BJ11" s="1"/>
  <c r="AM11"/>
  <c r="B9" i="8" s="1"/>
  <c r="Q9" s="1"/>
  <c r="BI14" i="7"/>
  <c r="BJ14" s="1"/>
  <c r="AM14"/>
  <c r="B12" i="8" s="1"/>
  <c r="Q12" s="1"/>
  <c r="AW381" i="7"/>
  <c r="AV381"/>
  <c r="AU381"/>
  <c r="L29"/>
  <c r="N56"/>
  <c r="N55"/>
  <c r="N54"/>
  <c r="N53"/>
  <c r="N344" s="1"/>
  <c r="N52"/>
  <c r="N331" s="1"/>
  <c r="N51"/>
  <c r="N50"/>
  <c r="N49"/>
  <c r="N48"/>
  <c r="N265" s="1"/>
  <c r="N47"/>
  <c r="N46"/>
  <c r="N239" s="1"/>
  <c r="N45"/>
  <c r="N44"/>
  <c r="N43"/>
  <c r="N42"/>
  <c r="N189" s="1"/>
  <c r="N41"/>
  <c r="N182" s="1"/>
  <c r="N40"/>
  <c r="N39"/>
  <c r="N38"/>
  <c r="N37"/>
  <c r="N138" s="1"/>
  <c r="N36"/>
  <c r="N131" s="1"/>
  <c r="N35"/>
  <c r="N34"/>
  <c r="N33"/>
  <c r="N32"/>
  <c r="N81" s="1"/>
  <c r="N31"/>
  <c r="N30"/>
  <c r="N63" s="1"/>
  <c r="M29"/>
  <c r="M8"/>
  <c r="L8"/>
  <c r="N16" i="8" l="1"/>
  <c r="Q16"/>
  <c r="N272" i="7"/>
  <c r="N167"/>
  <c r="N27"/>
  <c r="L7" i="8"/>
  <c r="M7" s="1"/>
  <c r="N76" i="7"/>
  <c r="N114"/>
  <c r="N154"/>
  <c r="N202"/>
  <c r="N248"/>
  <c r="N316"/>
  <c r="N366"/>
  <c r="N29"/>
  <c r="N57" s="1"/>
  <c r="N90"/>
  <c r="N230"/>
  <c r="N215"/>
  <c r="N379"/>
  <c r="N101"/>
  <c r="N147"/>
  <c r="N291"/>
  <c r="N355"/>
  <c r="M381"/>
  <c r="N71"/>
  <c r="N87"/>
  <c r="N105"/>
  <c r="N113"/>
  <c r="N137"/>
  <c r="N155"/>
  <c r="N177"/>
  <c r="N193"/>
  <c r="N201"/>
  <c r="N223"/>
  <c r="N243"/>
  <c r="N267"/>
  <c r="N293"/>
  <c r="N301"/>
  <c r="N309"/>
  <c r="N335"/>
  <c r="N343"/>
  <c r="N365"/>
  <c r="N67"/>
  <c r="N75"/>
  <c r="N91"/>
  <c r="N109"/>
  <c r="N133"/>
  <c r="N151"/>
  <c r="N173"/>
  <c r="N181"/>
  <c r="N197"/>
  <c r="N219"/>
  <c r="N227"/>
  <c r="N247"/>
  <c r="N271"/>
  <c r="N297"/>
  <c r="N305"/>
  <c r="N313"/>
  <c r="N339"/>
  <c r="N361"/>
  <c r="L381"/>
  <c r="N65"/>
  <c r="N69"/>
  <c r="N73"/>
  <c r="N85"/>
  <c r="N89"/>
  <c r="N103"/>
  <c r="N107"/>
  <c r="N111"/>
  <c r="N115"/>
  <c r="N135"/>
  <c r="N139"/>
  <c r="N153"/>
  <c r="N171"/>
  <c r="N175"/>
  <c r="N179"/>
  <c r="N191"/>
  <c r="N195"/>
  <c r="N199"/>
  <c r="N203"/>
  <c r="N221"/>
  <c r="N225"/>
  <c r="N229"/>
  <c r="N245"/>
  <c r="N249"/>
  <c r="N269"/>
  <c r="N273"/>
  <c r="N295"/>
  <c r="N299"/>
  <c r="N303"/>
  <c r="N307"/>
  <c r="N311"/>
  <c r="N315"/>
  <c r="N337"/>
  <c r="N341"/>
  <c r="N359"/>
  <c r="N363"/>
  <c r="N367"/>
  <c r="N20"/>
  <c r="N22"/>
  <c r="N24"/>
  <c r="N26"/>
  <c r="N28"/>
  <c r="N60"/>
  <c r="N62"/>
  <c r="N78"/>
  <c r="N80"/>
  <c r="N82"/>
  <c r="N94"/>
  <c r="N96"/>
  <c r="N98"/>
  <c r="N100"/>
  <c r="N118"/>
  <c r="N120"/>
  <c r="N122"/>
  <c r="N124"/>
  <c r="N126"/>
  <c r="N128"/>
  <c r="N130"/>
  <c r="N142"/>
  <c r="N144"/>
  <c r="N146"/>
  <c r="N148"/>
  <c r="N158"/>
  <c r="N160"/>
  <c r="N162"/>
  <c r="N164"/>
  <c r="N166"/>
  <c r="N168"/>
  <c r="N184"/>
  <c r="N186"/>
  <c r="N188"/>
  <c r="N206"/>
  <c r="N208"/>
  <c r="N210"/>
  <c r="N212"/>
  <c r="N214"/>
  <c r="N216"/>
  <c r="N232"/>
  <c r="N234"/>
  <c r="N236"/>
  <c r="N238"/>
  <c r="N240"/>
  <c r="N252"/>
  <c r="N254"/>
  <c r="N256"/>
  <c r="N258"/>
  <c r="N260"/>
  <c r="N262"/>
  <c r="N264"/>
  <c r="N276"/>
  <c r="N278"/>
  <c r="N280"/>
  <c r="N282"/>
  <c r="N284"/>
  <c r="N286"/>
  <c r="N288"/>
  <c r="N290"/>
  <c r="N318"/>
  <c r="N320"/>
  <c r="N322"/>
  <c r="N324"/>
  <c r="N326"/>
  <c r="N328"/>
  <c r="N330"/>
  <c r="N332"/>
  <c r="N346"/>
  <c r="N348"/>
  <c r="N350"/>
  <c r="N352"/>
  <c r="N354"/>
  <c r="N356"/>
  <c r="N370"/>
  <c r="N372"/>
  <c r="N374"/>
  <c r="N376"/>
  <c r="N378"/>
  <c r="N380"/>
  <c r="N8"/>
  <c r="N21"/>
  <c r="N23"/>
  <c r="N25"/>
  <c r="N59"/>
  <c r="N61"/>
  <c r="N66"/>
  <c r="N68"/>
  <c r="N70"/>
  <c r="N72"/>
  <c r="N74"/>
  <c r="N79"/>
  <c r="N84"/>
  <c r="N86"/>
  <c r="N88"/>
  <c r="N93"/>
  <c r="N95"/>
  <c r="N97"/>
  <c r="N99"/>
  <c r="N104"/>
  <c r="N106"/>
  <c r="N108"/>
  <c r="N110"/>
  <c r="N112"/>
  <c r="N117"/>
  <c r="N119"/>
  <c r="N121"/>
  <c r="N123"/>
  <c r="N125"/>
  <c r="N127"/>
  <c r="N129"/>
  <c r="N134"/>
  <c r="N136"/>
  <c r="N141"/>
  <c r="N143"/>
  <c r="N145"/>
  <c r="N150"/>
  <c r="N152"/>
  <c r="N157"/>
  <c r="N159"/>
  <c r="N161"/>
  <c r="N163"/>
  <c r="N165"/>
  <c r="N170"/>
  <c r="N172"/>
  <c r="N174"/>
  <c r="N176"/>
  <c r="N178"/>
  <c r="N180"/>
  <c r="N185"/>
  <c r="N187"/>
  <c r="N192"/>
  <c r="N194"/>
  <c r="N196"/>
  <c r="N198"/>
  <c r="N200"/>
  <c r="N205"/>
  <c r="N207"/>
  <c r="N209"/>
  <c r="N211"/>
  <c r="N213"/>
  <c r="N218"/>
  <c r="N220"/>
  <c r="N222"/>
  <c r="N224"/>
  <c r="N226"/>
  <c r="N228"/>
  <c r="N233"/>
  <c r="N235"/>
  <c r="N237"/>
  <c r="N242"/>
  <c r="N244"/>
  <c r="N246"/>
  <c r="N251"/>
  <c r="N253"/>
  <c r="N255"/>
  <c r="N257"/>
  <c r="N259"/>
  <c r="N261"/>
  <c r="N263"/>
  <c r="N268"/>
  <c r="N270"/>
  <c r="N275"/>
  <c r="N277"/>
  <c r="N279"/>
  <c r="N281"/>
  <c r="N283"/>
  <c r="N285"/>
  <c r="N287"/>
  <c r="N289"/>
  <c r="N294"/>
  <c r="N296"/>
  <c r="N298"/>
  <c r="N300"/>
  <c r="N302"/>
  <c r="N304"/>
  <c r="N306"/>
  <c r="N308"/>
  <c r="N310"/>
  <c r="N312"/>
  <c r="N314"/>
  <c r="N319"/>
  <c r="N321"/>
  <c r="N323"/>
  <c r="N325"/>
  <c r="N327"/>
  <c r="N329"/>
  <c r="N334"/>
  <c r="N336"/>
  <c r="N338"/>
  <c r="N340"/>
  <c r="N342"/>
  <c r="N347"/>
  <c r="N349"/>
  <c r="N351"/>
  <c r="N353"/>
  <c r="N358"/>
  <c r="N360"/>
  <c r="N362"/>
  <c r="N364"/>
  <c r="N369"/>
  <c r="N371"/>
  <c r="N373"/>
  <c r="N375"/>
  <c r="N377"/>
  <c r="N381" l="1"/>
  <c r="BA57"/>
  <c r="BA29"/>
  <c r="BA19"/>
  <c r="BA8"/>
  <c r="BA381" l="1"/>
  <c r="AQ57"/>
  <c r="AR57"/>
  <c r="AS57"/>
  <c r="AT57"/>
  <c r="AQ29"/>
  <c r="AR29"/>
  <c r="AS29"/>
  <c r="AT29"/>
  <c r="AQ19"/>
  <c r="AR19"/>
  <c r="AS19"/>
  <c r="AT19"/>
  <c r="AQ8"/>
  <c r="AR8"/>
  <c r="AS8"/>
  <c r="AT8"/>
  <c r="AR381" l="1"/>
  <c r="AT381"/>
  <c r="AQ381"/>
  <c r="AS381"/>
  <c r="F31" l="1"/>
  <c r="AL31" s="1"/>
  <c r="F56"/>
  <c r="AL56" s="1"/>
  <c r="F55"/>
  <c r="AL55" s="1"/>
  <c r="F54"/>
  <c r="AL54" s="1"/>
  <c r="F53"/>
  <c r="AL53" s="1"/>
  <c r="F52"/>
  <c r="AL52" s="1"/>
  <c r="F51"/>
  <c r="AL51" s="1"/>
  <c r="F50"/>
  <c r="AL50" s="1"/>
  <c r="F49"/>
  <c r="AL49" s="1"/>
  <c r="F48"/>
  <c r="AL48" s="1"/>
  <c r="F47"/>
  <c r="AL47" s="1"/>
  <c r="F46"/>
  <c r="AL46" s="1"/>
  <c r="F45"/>
  <c r="AL45" s="1"/>
  <c r="F44"/>
  <c r="AL44" s="1"/>
  <c r="F43"/>
  <c r="AL43" s="1"/>
  <c r="F42"/>
  <c r="AL42" s="1"/>
  <c r="F41"/>
  <c r="AL41" s="1"/>
  <c r="F40"/>
  <c r="AL40" s="1"/>
  <c r="F39"/>
  <c r="AL39" s="1"/>
  <c r="F38"/>
  <c r="AL38" s="1"/>
  <c r="F37"/>
  <c r="AL37" s="1"/>
  <c r="F36"/>
  <c r="AL36" s="1"/>
  <c r="F35"/>
  <c r="AL35" s="1"/>
  <c r="F34"/>
  <c r="AL34" s="1"/>
  <c r="F33"/>
  <c r="AL33" s="1"/>
  <c r="F32"/>
  <c r="AL32" s="1"/>
  <c r="F30"/>
  <c r="AL30" s="1"/>
  <c r="BI32" l="1"/>
  <c r="AM32"/>
  <c r="B30" i="8" s="1"/>
  <c r="BI40" i="7"/>
  <c r="AM40"/>
  <c r="B38" i="8" s="1"/>
  <c r="BI48" i="7"/>
  <c r="AM48"/>
  <c r="B46" i="8" s="1"/>
  <c r="BI56" i="7"/>
  <c r="AM56"/>
  <c r="B54" i="8" s="1"/>
  <c r="BI35" i="7"/>
  <c r="AM35"/>
  <c r="B33" i="8" s="1"/>
  <c r="BI43" i="7"/>
  <c r="AM43"/>
  <c r="B41" i="8" s="1"/>
  <c r="BI51" i="7"/>
  <c r="AM51"/>
  <c r="B49" i="8" s="1"/>
  <c r="BI33" i="7"/>
  <c r="AM33"/>
  <c r="B31" i="8" s="1"/>
  <c r="BI37" i="7"/>
  <c r="AM37"/>
  <c r="B35" i="8" s="1"/>
  <c r="BI41" i="7"/>
  <c r="AM41"/>
  <c r="B39" i="8" s="1"/>
  <c r="BI45" i="7"/>
  <c r="AM45"/>
  <c r="B43" i="8" s="1"/>
  <c r="BI49" i="7"/>
  <c r="AM49"/>
  <c r="B47" i="8" s="1"/>
  <c r="BI53" i="7"/>
  <c r="AM53"/>
  <c r="B51" i="8" s="1"/>
  <c r="BI31" i="7"/>
  <c r="AM31"/>
  <c r="B29" i="8" s="1"/>
  <c r="BI36" i="7"/>
  <c r="AM36"/>
  <c r="B34" i="8" s="1"/>
  <c r="BI44" i="7"/>
  <c r="AM44"/>
  <c r="B42" i="8" s="1"/>
  <c r="BI52" i="7"/>
  <c r="AM52"/>
  <c r="B50" i="8" s="1"/>
  <c r="BI30" i="7"/>
  <c r="AM30"/>
  <c r="B28" i="8" s="1"/>
  <c r="BI39" i="7"/>
  <c r="AM39"/>
  <c r="B37" i="8" s="1"/>
  <c r="BI47" i="7"/>
  <c r="AM47"/>
  <c r="B45" i="8" s="1"/>
  <c r="BI55" i="7"/>
  <c r="AM55"/>
  <c r="B53" i="8" s="1"/>
  <c r="BI34" i="7"/>
  <c r="AM34"/>
  <c r="B32" i="8" s="1"/>
  <c r="BI38" i="7"/>
  <c r="AM38"/>
  <c r="B36" i="8" s="1"/>
  <c r="BI42" i="7"/>
  <c r="AM42"/>
  <c r="B40" i="8" s="1"/>
  <c r="BI46" i="7"/>
  <c r="AM46"/>
  <c r="B44" i="8" s="1"/>
  <c r="BI50" i="7"/>
  <c r="AM50"/>
  <c r="B48" i="8" s="1"/>
  <c r="BI54" i="7"/>
  <c r="AM54"/>
  <c r="B52" i="8" s="1"/>
  <c r="F7"/>
  <c r="G7" s="1"/>
  <c r="F65" i="7"/>
  <c r="AL65" s="1"/>
  <c r="F59"/>
  <c r="AL59" s="1"/>
  <c r="Q52" i="8" l="1"/>
  <c r="T52"/>
  <c r="W52"/>
  <c r="Z52"/>
  <c r="Z53"/>
  <c r="Q53"/>
  <c r="T53"/>
  <c r="W53"/>
  <c r="W50"/>
  <c r="T50"/>
  <c r="Z50"/>
  <c r="Q50"/>
  <c r="Q51"/>
  <c r="Z51"/>
  <c r="T51"/>
  <c r="W51"/>
  <c r="W49"/>
  <c r="Z49"/>
  <c r="T49"/>
  <c r="Q49"/>
  <c r="W30"/>
  <c r="Z30"/>
  <c r="Q30"/>
  <c r="T30"/>
  <c r="Q44"/>
  <c r="T44"/>
  <c r="W44"/>
  <c r="Z44"/>
  <c r="W36"/>
  <c r="T36"/>
  <c r="Q36"/>
  <c r="Z36"/>
  <c r="T37"/>
  <c r="W37"/>
  <c r="Z37"/>
  <c r="Q37"/>
  <c r="T34"/>
  <c r="Z34"/>
  <c r="W34"/>
  <c r="Q34"/>
  <c r="Q43"/>
  <c r="T43"/>
  <c r="W43"/>
  <c r="Z43"/>
  <c r="Q35"/>
  <c r="W35"/>
  <c r="T35"/>
  <c r="Z35"/>
  <c r="Q33"/>
  <c r="W33"/>
  <c r="Z33"/>
  <c r="T33"/>
  <c r="W46"/>
  <c r="T46"/>
  <c r="Z46"/>
  <c r="Q46"/>
  <c r="W48"/>
  <c r="Z48"/>
  <c r="T48"/>
  <c r="Q48"/>
  <c r="Z40"/>
  <c r="Q40"/>
  <c r="T40"/>
  <c r="W40"/>
  <c r="Q32"/>
  <c r="Z32"/>
  <c r="T32"/>
  <c r="W32"/>
  <c r="Q45"/>
  <c r="Z45"/>
  <c r="W45"/>
  <c r="T45"/>
  <c r="T28"/>
  <c r="Q28"/>
  <c r="W28"/>
  <c r="Z28"/>
  <c r="Z42"/>
  <c r="Q42"/>
  <c r="T42"/>
  <c r="W42"/>
  <c r="W29"/>
  <c r="T29"/>
  <c r="Q29"/>
  <c r="Z29"/>
  <c r="Q47"/>
  <c r="Z47"/>
  <c r="W47"/>
  <c r="T47"/>
  <c r="W39"/>
  <c r="Z39"/>
  <c r="Q39"/>
  <c r="T39"/>
  <c r="Q31"/>
  <c r="T31"/>
  <c r="W31"/>
  <c r="Z31"/>
  <c r="T41"/>
  <c r="Z41"/>
  <c r="Q41"/>
  <c r="W41"/>
  <c r="Q54"/>
  <c r="T54"/>
  <c r="Z54"/>
  <c r="W54"/>
  <c r="T38"/>
  <c r="Q38"/>
  <c r="Z38"/>
  <c r="W38"/>
  <c r="BI65" i="7"/>
  <c r="AM65"/>
  <c r="B63" i="8" s="1"/>
  <c r="BI59" i="7"/>
  <c r="AM59"/>
  <c r="B57" i="8" s="1"/>
  <c r="W57" l="1"/>
  <c r="Z57"/>
  <c r="Q57"/>
  <c r="T57"/>
  <c r="Z27"/>
  <c r="W27"/>
  <c r="W63"/>
  <c r="T63"/>
  <c r="Q63"/>
  <c r="Z63"/>
  <c r="T27"/>
  <c r="Q27"/>
  <c r="BC381" i="7"/>
  <c r="BD381"/>
  <c r="BG381"/>
  <c r="BF381"/>
  <c r="BE381"/>
  <c r="AN57" l="1"/>
  <c r="AN29"/>
  <c r="AN19"/>
  <c r="AN8"/>
  <c r="AN381" l="1"/>
  <c r="D8"/>
  <c r="D29"/>
  <c r="F142" l="1"/>
  <c r="AL142" s="1"/>
  <c r="C7" i="8"/>
  <c r="D7" s="1"/>
  <c r="AD7" s="1"/>
  <c r="Q7" s="1"/>
  <c r="Q6" s="1"/>
  <c r="K7" l="1"/>
  <c r="E7"/>
  <c r="N7"/>
  <c r="H7"/>
  <c r="K30"/>
  <c r="N30"/>
  <c r="K38"/>
  <c r="N38"/>
  <c r="K46"/>
  <c r="N46"/>
  <c r="K50"/>
  <c r="N50"/>
  <c r="K33"/>
  <c r="N33"/>
  <c r="K41"/>
  <c r="N41"/>
  <c r="K49"/>
  <c r="N49"/>
  <c r="K31"/>
  <c r="N31"/>
  <c r="K35"/>
  <c r="N35"/>
  <c r="K39"/>
  <c r="N39"/>
  <c r="K43"/>
  <c r="N43"/>
  <c r="K47"/>
  <c r="N47"/>
  <c r="K51"/>
  <c r="N51"/>
  <c r="K34"/>
  <c r="N34"/>
  <c r="K42"/>
  <c r="N42"/>
  <c r="K54"/>
  <c r="N54"/>
  <c r="K29"/>
  <c r="N29"/>
  <c r="K37"/>
  <c r="N37"/>
  <c r="K45"/>
  <c r="N45"/>
  <c r="K53"/>
  <c r="N53"/>
  <c r="K28"/>
  <c r="N28"/>
  <c r="K32"/>
  <c r="N32"/>
  <c r="K36"/>
  <c r="N36"/>
  <c r="K40"/>
  <c r="N40"/>
  <c r="K44"/>
  <c r="N44"/>
  <c r="K48"/>
  <c r="N48"/>
  <c r="K52"/>
  <c r="N52"/>
  <c r="K13"/>
  <c r="N13"/>
  <c r="K16"/>
  <c r="K12"/>
  <c r="N12"/>
  <c r="K8"/>
  <c r="N8"/>
  <c r="K9"/>
  <c r="N9"/>
  <c r="K14"/>
  <c r="N14"/>
  <c r="K10"/>
  <c r="N10"/>
  <c r="K15"/>
  <c r="N15"/>
  <c r="K11"/>
  <c r="N11"/>
  <c r="E31"/>
  <c r="H31"/>
  <c r="E39"/>
  <c r="H39"/>
  <c r="E47"/>
  <c r="H47"/>
  <c r="E34"/>
  <c r="H34"/>
  <c r="E42"/>
  <c r="H42"/>
  <c r="E50"/>
  <c r="H50"/>
  <c r="E29"/>
  <c r="H29"/>
  <c r="E37"/>
  <c r="H37"/>
  <c r="E41"/>
  <c r="H41"/>
  <c r="E45"/>
  <c r="H45"/>
  <c r="E49"/>
  <c r="H49"/>
  <c r="E53"/>
  <c r="H53"/>
  <c r="E35"/>
  <c r="H35"/>
  <c r="E43"/>
  <c r="H43"/>
  <c r="E51"/>
  <c r="H51"/>
  <c r="E30"/>
  <c r="H30"/>
  <c r="E38"/>
  <c r="H38"/>
  <c r="E46"/>
  <c r="H46"/>
  <c r="E54"/>
  <c r="H54"/>
  <c r="E33"/>
  <c r="H33"/>
  <c r="E28"/>
  <c r="H28"/>
  <c r="E32"/>
  <c r="H32"/>
  <c r="E36"/>
  <c r="H36"/>
  <c r="E40"/>
  <c r="H40"/>
  <c r="E44"/>
  <c r="H44"/>
  <c r="E48"/>
  <c r="H48"/>
  <c r="E52"/>
  <c r="H52"/>
  <c r="E12"/>
  <c r="H12"/>
  <c r="E13"/>
  <c r="H13"/>
  <c r="E10"/>
  <c r="H10"/>
  <c r="E16"/>
  <c r="H16"/>
  <c r="E8"/>
  <c r="H8"/>
  <c r="E9"/>
  <c r="H9"/>
  <c r="E14"/>
  <c r="H14"/>
  <c r="E15"/>
  <c r="H15"/>
  <c r="E11"/>
  <c r="H11"/>
  <c r="BI142" i="7"/>
  <c r="AM142"/>
  <c r="B140" i="8" s="1"/>
  <c r="AM29" i="7"/>
  <c r="Z140" i="8" l="1"/>
  <c r="Q140"/>
  <c r="T140"/>
  <c r="W140"/>
  <c r="AP57" i="7"/>
  <c r="AP29"/>
  <c r="AP19"/>
  <c r="AO57"/>
  <c r="AO29"/>
  <c r="AO19"/>
  <c r="AP8"/>
  <c r="AO8"/>
  <c r="E29"/>
  <c r="F29" s="1"/>
  <c r="F57" s="1"/>
  <c r="F375"/>
  <c r="AL375" s="1"/>
  <c r="F103"/>
  <c r="AL103" s="1"/>
  <c r="F380"/>
  <c r="AL380" s="1"/>
  <c r="F216"/>
  <c r="AL216" s="1"/>
  <c r="F101"/>
  <c r="AL101" s="1"/>
  <c r="F93"/>
  <c r="AL93" s="1"/>
  <c r="F379"/>
  <c r="AL379" s="1"/>
  <c r="F378"/>
  <c r="AL378" s="1"/>
  <c r="F377"/>
  <c r="AL377" s="1"/>
  <c r="F376"/>
  <c r="AL376" s="1"/>
  <c r="F374"/>
  <c r="AL374" s="1"/>
  <c r="F373"/>
  <c r="AL373" s="1"/>
  <c r="F372"/>
  <c r="AL372" s="1"/>
  <c r="F371"/>
  <c r="AL371" s="1"/>
  <c r="F370"/>
  <c r="AL370" s="1"/>
  <c r="F369"/>
  <c r="AL369" s="1"/>
  <c r="F367"/>
  <c r="AL367" s="1"/>
  <c r="F366"/>
  <c r="AL366" s="1"/>
  <c r="F365"/>
  <c r="AL365" s="1"/>
  <c r="F364"/>
  <c r="AL364" s="1"/>
  <c r="F363"/>
  <c r="AL363" s="1"/>
  <c r="F362"/>
  <c r="AL362" s="1"/>
  <c r="F361"/>
  <c r="AL361" s="1"/>
  <c r="F360"/>
  <c r="AL360" s="1"/>
  <c r="F359"/>
  <c r="AL359" s="1"/>
  <c r="F358"/>
  <c r="AL358" s="1"/>
  <c r="F356"/>
  <c r="AL356" s="1"/>
  <c r="F355"/>
  <c r="AL355" s="1"/>
  <c r="F354"/>
  <c r="AL354" s="1"/>
  <c r="F353"/>
  <c r="AL353" s="1"/>
  <c r="F352"/>
  <c r="AL352" s="1"/>
  <c r="F351"/>
  <c r="AL351" s="1"/>
  <c r="F350"/>
  <c r="AL350" s="1"/>
  <c r="F349"/>
  <c r="AL349" s="1"/>
  <c r="F348"/>
  <c r="AL348" s="1"/>
  <c r="F347"/>
  <c r="AL347" s="1"/>
  <c r="F346"/>
  <c r="AL346" s="1"/>
  <c r="F344"/>
  <c r="AL344" s="1"/>
  <c r="F343"/>
  <c r="AL343" s="1"/>
  <c r="F342"/>
  <c r="AL342" s="1"/>
  <c r="F341"/>
  <c r="AL341" s="1"/>
  <c r="F340"/>
  <c r="AL340" s="1"/>
  <c r="F339"/>
  <c r="AL339" s="1"/>
  <c r="F338"/>
  <c r="AL338" s="1"/>
  <c r="F337"/>
  <c r="AL337" s="1"/>
  <c r="F336"/>
  <c r="AL336" s="1"/>
  <c r="F335"/>
  <c r="AL335" s="1"/>
  <c r="F334"/>
  <c r="AL334" s="1"/>
  <c r="F332"/>
  <c r="AL332" s="1"/>
  <c r="F331"/>
  <c r="AL331" s="1"/>
  <c r="F330"/>
  <c r="AL330" s="1"/>
  <c r="F329"/>
  <c r="AL329" s="1"/>
  <c r="F328"/>
  <c r="AL328" s="1"/>
  <c r="F327"/>
  <c r="AL327" s="1"/>
  <c r="F326"/>
  <c r="AL326" s="1"/>
  <c r="F325"/>
  <c r="AL325" s="1"/>
  <c r="F324"/>
  <c r="AL324" s="1"/>
  <c r="F323"/>
  <c r="AL323" s="1"/>
  <c r="F322"/>
  <c r="AL322" s="1"/>
  <c r="F321"/>
  <c r="AL321" s="1"/>
  <c r="F320"/>
  <c r="AL320" s="1"/>
  <c r="F319"/>
  <c r="AL319" s="1"/>
  <c r="F318"/>
  <c r="AL318" s="1"/>
  <c r="F316"/>
  <c r="AL316" s="1"/>
  <c r="F315"/>
  <c r="AL315" s="1"/>
  <c r="F314"/>
  <c r="AL314" s="1"/>
  <c r="F313"/>
  <c r="AL313" s="1"/>
  <c r="F312"/>
  <c r="AL312" s="1"/>
  <c r="F311"/>
  <c r="AL311" s="1"/>
  <c r="F310"/>
  <c r="AL310" s="1"/>
  <c r="F309"/>
  <c r="AL309" s="1"/>
  <c r="F308"/>
  <c r="AL308" s="1"/>
  <c r="F307"/>
  <c r="AL307" s="1"/>
  <c r="F306"/>
  <c r="AL306" s="1"/>
  <c r="F305"/>
  <c r="AL305" s="1"/>
  <c r="F304"/>
  <c r="AL304" s="1"/>
  <c r="F303"/>
  <c r="AL303" s="1"/>
  <c r="F302"/>
  <c r="AL302" s="1"/>
  <c r="F301"/>
  <c r="AL301" s="1"/>
  <c r="F300"/>
  <c r="AL300" s="1"/>
  <c r="F299"/>
  <c r="AL299" s="1"/>
  <c r="F298"/>
  <c r="AL298" s="1"/>
  <c r="F297"/>
  <c r="AL297" s="1"/>
  <c r="F296"/>
  <c r="AL296" s="1"/>
  <c r="F295"/>
  <c r="AL295" s="1"/>
  <c r="F294"/>
  <c r="AL294" s="1"/>
  <c r="F293"/>
  <c r="AL293" s="1"/>
  <c r="F291"/>
  <c r="AL291" s="1"/>
  <c r="F290"/>
  <c r="AL290" s="1"/>
  <c r="F289"/>
  <c r="AL289" s="1"/>
  <c r="F288"/>
  <c r="AL288" s="1"/>
  <c r="F287"/>
  <c r="AL287" s="1"/>
  <c r="F286"/>
  <c r="AL286" s="1"/>
  <c r="F285"/>
  <c r="AL285" s="1"/>
  <c r="F284"/>
  <c r="AL284" s="1"/>
  <c r="F283"/>
  <c r="AL283" s="1"/>
  <c r="F282"/>
  <c r="AL282" s="1"/>
  <c r="F281"/>
  <c r="AL281" s="1"/>
  <c r="F280"/>
  <c r="AL280" s="1"/>
  <c r="F279"/>
  <c r="AL279" s="1"/>
  <c r="F278"/>
  <c r="AL278" s="1"/>
  <c r="F277"/>
  <c r="AL277" s="1"/>
  <c r="F276"/>
  <c r="AL276" s="1"/>
  <c r="F275"/>
  <c r="AL275" s="1"/>
  <c r="F273"/>
  <c r="AL273" s="1"/>
  <c r="F272"/>
  <c r="AL272" s="1"/>
  <c r="F271"/>
  <c r="AL271" s="1"/>
  <c r="F270"/>
  <c r="AL270" s="1"/>
  <c r="F269"/>
  <c r="AL269" s="1"/>
  <c r="F268"/>
  <c r="AL268" s="1"/>
  <c r="F267"/>
  <c r="AL267" s="1"/>
  <c r="F265"/>
  <c r="AL265" s="1"/>
  <c r="F264"/>
  <c r="AL264" s="1"/>
  <c r="F263"/>
  <c r="AL263" s="1"/>
  <c r="F262"/>
  <c r="AL262" s="1"/>
  <c r="F261"/>
  <c r="AL261" s="1"/>
  <c r="F260"/>
  <c r="AL260" s="1"/>
  <c r="F259"/>
  <c r="AL259" s="1"/>
  <c r="F258"/>
  <c r="AL258" s="1"/>
  <c r="F257"/>
  <c r="AL257" s="1"/>
  <c r="F256"/>
  <c r="AL256" s="1"/>
  <c r="F255"/>
  <c r="AL255" s="1"/>
  <c r="F254"/>
  <c r="AL254" s="1"/>
  <c r="F253"/>
  <c r="AL253" s="1"/>
  <c r="F252"/>
  <c r="AL252" s="1"/>
  <c r="F251"/>
  <c r="AL251" s="1"/>
  <c r="F249"/>
  <c r="AL249" s="1"/>
  <c r="F248"/>
  <c r="AL248" s="1"/>
  <c r="F247"/>
  <c r="AL247" s="1"/>
  <c r="F246"/>
  <c r="AL246" s="1"/>
  <c r="F245"/>
  <c r="AL245" s="1"/>
  <c r="F244"/>
  <c r="AL244" s="1"/>
  <c r="F243"/>
  <c r="AL243" s="1"/>
  <c r="F242"/>
  <c r="AL242" s="1"/>
  <c r="F240"/>
  <c r="AL240" s="1"/>
  <c r="F239"/>
  <c r="AL239" s="1"/>
  <c r="F238"/>
  <c r="AL238" s="1"/>
  <c r="F237"/>
  <c r="AL237" s="1"/>
  <c r="F236"/>
  <c r="AL236" s="1"/>
  <c r="F235"/>
  <c r="AL235" s="1"/>
  <c r="F234"/>
  <c r="AL234" s="1"/>
  <c r="F233"/>
  <c r="AL233" s="1"/>
  <c r="F232"/>
  <c r="AL232" s="1"/>
  <c r="F230"/>
  <c r="AL230" s="1"/>
  <c r="F229"/>
  <c r="AL229" s="1"/>
  <c r="F228"/>
  <c r="AL228" s="1"/>
  <c r="F227"/>
  <c r="AL227" s="1"/>
  <c r="F226"/>
  <c r="AL226" s="1"/>
  <c r="F225"/>
  <c r="AL225" s="1"/>
  <c r="F224"/>
  <c r="AL224" s="1"/>
  <c r="F223"/>
  <c r="AL223" s="1"/>
  <c r="F222"/>
  <c r="AL222" s="1"/>
  <c r="F221"/>
  <c r="AL221" s="1"/>
  <c r="F220"/>
  <c r="AL220" s="1"/>
  <c r="F219"/>
  <c r="AL219" s="1"/>
  <c r="F218"/>
  <c r="AL218" s="1"/>
  <c r="F215"/>
  <c r="AL215" s="1"/>
  <c r="F214"/>
  <c r="AL214" s="1"/>
  <c r="F213"/>
  <c r="AL213" s="1"/>
  <c r="F212"/>
  <c r="AL212" s="1"/>
  <c r="F211"/>
  <c r="AL211" s="1"/>
  <c r="F210"/>
  <c r="AL210" s="1"/>
  <c r="F209"/>
  <c r="AL209" s="1"/>
  <c r="F208"/>
  <c r="AL208" s="1"/>
  <c r="F207"/>
  <c r="AL207" s="1"/>
  <c r="F206"/>
  <c r="AL206" s="1"/>
  <c r="F205"/>
  <c r="AL205" s="1"/>
  <c r="F203"/>
  <c r="AL203" s="1"/>
  <c r="F202"/>
  <c r="AL202" s="1"/>
  <c r="F201"/>
  <c r="AL201" s="1"/>
  <c r="F200"/>
  <c r="AL200" s="1"/>
  <c r="F199"/>
  <c r="AL199" s="1"/>
  <c r="F198"/>
  <c r="AL198" s="1"/>
  <c r="F197"/>
  <c r="AL197" s="1"/>
  <c r="F196"/>
  <c r="AL196" s="1"/>
  <c r="F195"/>
  <c r="AL195" s="1"/>
  <c r="F194"/>
  <c r="AL194" s="1"/>
  <c r="F193"/>
  <c r="AL193" s="1"/>
  <c r="F192"/>
  <c r="AL192" s="1"/>
  <c r="F191"/>
  <c r="AL191" s="1"/>
  <c r="F189"/>
  <c r="AL189" s="1"/>
  <c r="F188"/>
  <c r="AL188" s="1"/>
  <c r="F187"/>
  <c r="AL187" s="1"/>
  <c r="F186"/>
  <c r="AL186" s="1"/>
  <c r="F185"/>
  <c r="AL185" s="1"/>
  <c r="F184"/>
  <c r="AL184" s="1"/>
  <c r="F182"/>
  <c r="AL182" s="1"/>
  <c r="F181"/>
  <c r="AL181" s="1"/>
  <c r="F180"/>
  <c r="AL180" s="1"/>
  <c r="F179"/>
  <c r="AL179" s="1"/>
  <c r="F178"/>
  <c r="AL178" s="1"/>
  <c r="F177"/>
  <c r="AL177" s="1"/>
  <c r="F176"/>
  <c r="AL176" s="1"/>
  <c r="F175"/>
  <c r="AL175" s="1"/>
  <c r="F174"/>
  <c r="AL174" s="1"/>
  <c r="F173"/>
  <c r="AL173" s="1"/>
  <c r="F172"/>
  <c r="AL172" s="1"/>
  <c r="F171"/>
  <c r="AL171" s="1"/>
  <c r="F170"/>
  <c r="AL170" s="1"/>
  <c r="F168"/>
  <c r="AL168" s="1"/>
  <c r="F167"/>
  <c r="AL167" s="1"/>
  <c r="F166"/>
  <c r="AL166" s="1"/>
  <c r="F165"/>
  <c r="AL165" s="1"/>
  <c r="F164"/>
  <c r="AL164" s="1"/>
  <c r="F163"/>
  <c r="AL163" s="1"/>
  <c r="F162"/>
  <c r="AL162" s="1"/>
  <c r="F161"/>
  <c r="AL161" s="1"/>
  <c r="F160"/>
  <c r="AL160" s="1"/>
  <c r="F159"/>
  <c r="AL159" s="1"/>
  <c r="F158"/>
  <c r="AL158" s="1"/>
  <c r="F157"/>
  <c r="AL157" s="1"/>
  <c r="F155"/>
  <c r="AL155" s="1"/>
  <c r="F154"/>
  <c r="AL154" s="1"/>
  <c r="F153"/>
  <c r="AL153" s="1"/>
  <c r="F152"/>
  <c r="AL152" s="1"/>
  <c r="F151"/>
  <c r="AL151" s="1"/>
  <c r="F150"/>
  <c r="AL150" s="1"/>
  <c r="F148"/>
  <c r="AL148" s="1"/>
  <c r="F147"/>
  <c r="AL147" s="1"/>
  <c r="F146"/>
  <c r="AL146" s="1"/>
  <c r="F145"/>
  <c r="AL145" s="1"/>
  <c r="F144"/>
  <c r="AL144" s="1"/>
  <c r="F143"/>
  <c r="AL143" s="1"/>
  <c r="F141"/>
  <c r="AL141" s="1"/>
  <c r="F139"/>
  <c r="AL139" s="1"/>
  <c r="F138"/>
  <c r="AL138" s="1"/>
  <c r="F137"/>
  <c r="AL137" s="1"/>
  <c r="F136"/>
  <c r="AL136" s="1"/>
  <c r="F135"/>
  <c r="AL135" s="1"/>
  <c r="F134"/>
  <c r="AL134" s="1"/>
  <c r="F133"/>
  <c r="AL133" s="1"/>
  <c r="F131"/>
  <c r="AL131" s="1"/>
  <c r="F130"/>
  <c r="AL130" s="1"/>
  <c r="F129"/>
  <c r="AL129" s="1"/>
  <c r="F128"/>
  <c r="AL128" s="1"/>
  <c r="F127"/>
  <c r="AL127" s="1"/>
  <c r="F126"/>
  <c r="AL126" s="1"/>
  <c r="F125"/>
  <c r="AL125" s="1"/>
  <c r="F124"/>
  <c r="AL124" s="1"/>
  <c r="F123"/>
  <c r="AL123" s="1"/>
  <c r="F122"/>
  <c r="AL122" s="1"/>
  <c r="F121"/>
  <c r="AL121" s="1"/>
  <c r="F120"/>
  <c r="AL120" s="1"/>
  <c r="F119"/>
  <c r="AL119" s="1"/>
  <c r="F118"/>
  <c r="AL118" s="1"/>
  <c r="F117"/>
  <c r="AL117" s="1"/>
  <c r="F115"/>
  <c r="AL115" s="1"/>
  <c r="F114"/>
  <c r="AL114" s="1"/>
  <c r="F113"/>
  <c r="AL113" s="1"/>
  <c r="F112"/>
  <c r="AL112" s="1"/>
  <c r="F111"/>
  <c r="AL111" s="1"/>
  <c r="F110"/>
  <c r="AL110" s="1"/>
  <c r="F109"/>
  <c r="AL109" s="1"/>
  <c r="F108"/>
  <c r="AL108" s="1"/>
  <c r="F107"/>
  <c r="AL107" s="1"/>
  <c r="F106"/>
  <c r="AL106" s="1"/>
  <c r="F105"/>
  <c r="AL105" s="1"/>
  <c r="F104"/>
  <c r="AL104" s="1"/>
  <c r="F100"/>
  <c r="AL100" s="1"/>
  <c r="F99"/>
  <c r="AL99" s="1"/>
  <c r="F98"/>
  <c r="AL98" s="1"/>
  <c r="F97"/>
  <c r="AL97" s="1"/>
  <c r="F96"/>
  <c r="AL96" s="1"/>
  <c r="F95"/>
  <c r="AL95" s="1"/>
  <c r="F94"/>
  <c r="AL94" s="1"/>
  <c r="F91"/>
  <c r="AL91" s="1"/>
  <c r="F90"/>
  <c r="AL90" s="1"/>
  <c r="F89"/>
  <c r="AL89" s="1"/>
  <c r="F88"/>
  <c r="AL88" s="1"/>
  <c r="F87"/>
  <c r="AL87" s="1"/>
  <c r="F86"/>
  <c r="AL86" s="1"/>
  <c r="F85"/>
  <c r="AL85" s="1"/>
  <c r="F84"/>
  <c r="AL84" s="1"/>
  <c r="F82"/>
  <c r="AL82" s="1"/>
  <c r="F81"/>
  <c r="AL81" s="1"/>
  <c r="F80"/>
  <c r="AL80" s="1"/>
  <c r="F79"/>
  <c r="AL79" s="1"/>
  <c r="F78"/>
  <c r="AL78" s="1"/>
  <c r="F76"/>
  <c r="AL76" s="1"/>
  <c r="F75"/>
  <c r="AL75" s="1"/>
  <c r="F74"/>
  <c r="AL74" s="1"/>
  <c r="F73"/>
  <c r="AL73" s="1"/>
  <c r="F72"/>
  <c r="AL72" s="1"/>
  <c r="F71"/>
  <c r="AL71" s="1"/>
  <c r="F70"/>
  <c r="AL70" s="1"/>
  <c r="F69"/>
  <c r="AL69" s="1"/>
  <c r="F68"/>
  <c r="AL68" s="1"/>
  <c r="F67"/>
  <c r="AL67" s="1"/>
  <c r="F66"/>
  <c r="AL66" s="1"/>
  <c r="F63"/>
  <c r="AL63" s="1"/>
  <c r="F62"/>
  <c r="AL62" s="1"/>
  <c r="F61"/>
  <c r="AL61" s="1"/>
  <c r="F60"/>
  <c r="AL60" s="1"/>
  <c r="F28"/>
  <c r="F21"/>
  <c r="F22"/>
  <c r="F23"/>
  <c r="F24"/>
  <c r="F25"/>
  <c r="F26"/>
  <c r="F27"/>
  <c r="F20"/>
  <c r="B20"/>
  <c r="AL20" s="1"/>
  <c r="E8"/>
  <c r="F8" s="1"/>
  <c r="BI20" l="1"/>
  <c r="AM20"/>
  <c r="B18" i="8" s="1"/>
  <c r="Q18" s="1"/>
  <c r="BI61" i="7"/>
  <c r="AM61"/>
  <c r="B59" i="8" s="1"/>
  <c r="BI71" i="7"/>
  <c r="AM71"/>
  <c r="B69" i="8" s="1"/>
  <c r="BI80" i="7"/>
  <c r="AM80"/>
  <c r="B78" i="8" s="1"/>
  <c r="BI89" i="7"/>
  <c r="AM89"/>
  <c r="B87" i="8" s="1"/>
  <c r="BI99" i="7"/>
  <c r="AM99"/>
  <c r="B97" i="8" s="1"/>
  <c r="BI110" i="7"/>
  <c r="AM110"/>
  <c r="B108" i="8" s="1"/>
  <c r="BI119" i="7"/>
  <c r="AM119"/>
  <c r="B117" i="8" s="1"/>
  <c r="BI127" i="7"/>
  <c r="AM127"/>
  <c r="B125" i="8" s="1"/>
  <c r="BI136" i="7"/>
  <c r="AM136"/>
  <c r="B134" i="8" s="1"/>
  <c r="BI145" i="7"/>
  <c r="AM145"/>
  <c r="B143" i="8" s="1"/>
  <c r="BI154" i="7"/>
  <c r="AM154"/>
  <c r="B152" i="8" s="1"/>
  <c r="BI163" i="7"/>
  <c r="AM163"/>
  <c r="B161" i="8" s="1"/>
  <c r="BI167" i="7"/>
  <c r="AM167"/>
  <c r="B165" i="8" s="1"/>
  <c r="BI176" i="7"/>
  <c r="AM176"/>
  <c r="B174" i="8" s="1"/>
  <c r="BI185" i="7"/>
  <c r="AM185"/>
  <c r="B183" i="8" s="1"/>
  <c r="BI194" i="7"/>
  <c r="AM194"/>
  <c r="B192" i="8" s="1"/>
  <c r="BI202" i="7"/>
  <c r="AM202"/>
  <c r="B200" i="8" s="1"/>
  <c r="BI211" i="7"/>
  <c r="AM211"/>
  <c r="B209" i="8" s="1"/>
  <c r="BI221" i="7"/>
  <c r="AM221"/>
  <c r="B219" i="8" s="1"/>
  <c r="BI229" i="7"/>
  <c r="AM229"/>
  <c r="B227" i="8" s="1"/>
  <c r="BI238" i="7"/>
  <c r="AM238"/>
  <c r="B236" i="8" s="1"/>
  <c r="BI247" i="7"/>
  <c r="AM247"/>
  <c r="B245" i="8" s="1"/>
  <c r="BI256" i="7"/>
  <c r="AM256"/>
  <c r="B254" i="8" s="1"/>
  <c r="BI264" i="7"/>
  <c r="AM264"/>
  <c r="B262" i="8" s="1"/>
  <c r="BI273" i="7"/>
  <c r="AM273"/>
  <c r="B271" i="8" s="1"/>
  <c r="BI282" i="7"/>
  <c r="AM282"/>
  <c r="B280" i="8" s="1"/>
  <c r="BI290" i="7"/>
  <c r="AM290"/>
  <c r="B288" i="8" s="1"/>
  <c r="BI299" i="7"/>
  <c r="AM299"/>
  <c r="B297" i="8" s="1"/>
  <c r="BI307" i="7"/>
  <c r="AM307"/>
  <c r="B305" i="8" s="1"/>
  <c r="BI315" i="7"/>
  <c r="AM315"/>
  <c r="B313" i="8" s="1"/>
  <c r="BI324" i="7"/>
  <c r="AM324"/>
  <c r="B322" i="8" s="1"/>
  <c r="BI332" i="7"/>
  <c r="AM332"/>
  <c r="B330" i="8" s="1"/>
  <c r="BI341" i="7"/>
  <c r="AM341"/>
  <c r="B339" i="8" s="1"/>
  <c r="BI350" i="7"/>
  <c r="AM350"/>
  <c r="B348" i="8" s="1"/>
  <c r="BI359" i="7"/>
  <c r="AM359"/>
  <c r="B357" i="8" s="1"/>
  <c r="BI367" i="7"/>
  <c r="AM367"/>
  <c r="B365" i="8" s="1"/>
  <c r="BI377" i="7"/>
  <c r="AM377"/>
  <c r="B375" i="8" s="1"/>
  <c r="BI375" i="7"/>
  <c r="AM375"/>
  <c r="B373" i="8" s="1"/>
  <c r="BI60" i="7"/>
  <c r="AM60"/>
  <c r="B58" i="8" s="1"/>
  <c r="BI70" i="7"/>
  <c r="AM70"/>
  <c r="B68" i="8" s="1"/>
  <c r="BI79" i="7"/>
  <c r="AM79"/>
  <c r="B77" i="8" s="1"/>
  <c r="BI88" i="7"/>
  <c r="AM88"/>
  <c r="B86" i="8" s="1"/>
  <c r="BI98" i="7"/>
  <c r="AM98"/>
  <c r="B96" i="8" s="1"/>
  <c r="BI109" i="7"/>
  <c r="AM109"/>
  <c r="B107" i="8" s="1"/>
  <c r="BI118" i="7"/>
  <c r="AM118"/>
  <c r="B116" i="8" s="1"/>
  <c r="BI130" i="7"/>
  <c r="AM130"/>
  <c r="B128" i="8" s="1"/>
  <c r="BI139" i="7"/>
  <c r="AM139"/>
  <c r="B137" i="8" s="1"/>
  <c r="BI148" i="7"/>
  <c r="AM148"/>
  <c r="B146" i="8" s="1"/>
  <c r="BI158" i="7"/>
  <c r="AM158"/>
  <c r="B156" i="8" s="1"/>
  <c r="BI166" i="7"/>
  <c r="AM166"/>
  <c r="B164" i="8" s="1"/>
  <c r="BI175" i="7"/>
  <c r="AM175"/>
  <c r="B173" i="8" s="1"/>
  <c r="BI184" i="7"/>
  <c r="AM184"/>
  <c r="B182" i="8" s="1"/>
  <c r="BI193" i="7"/>
  <c r="AM193"/>
  <c r="B191" i="8" s="1"/>
  <c r="BI201" i="7"/>
  <c r="AM201"/>
  <c r="B199" i="8" s="1"/>
  <c r="BI210" i="7"/>
  <c r="AM210"/>
  <c r="B208" i="8" s="1"/>
  <c r="BI220" i="7"/>
  <c r="AM220"/>
  <c r="B218" i="8" s="1"/>
  <c r="BI228" i="7"/>
  <c r="AM228"/>
  <c r="B226" i="8" s="1"/>
  <c r="BI233" i="7"/>
  <c r="AM233"/>
  <c r="B231" i="8" s="1"/>
  <c r="BI242" i="7"/>
  <c r="AM242"/>
  <c r="B240" i="8" s="1"/>
  <c r="BI251" i="7"/>
  <c r="AM251"/>
  <c r="B249" i="8" s="1"/>
  <c r="BI259" i="7"/>
  <c r="AM259"/>
  <c r="B257" i="8" s="1"/>
  <c r="BI268" i="7"/>
  <c r="AM268"/>
  <c r="B266" i="8" s="1"/>
  <c r="BI277" i="7"/>
  <c r="AM277"/>
  <c r="B275" i="8" s="1"/>
  <c r="BI285" i="7"/>
  <c r="AM285"/>
  <c r="B283" i="8" s="1"/>
  <c r="BI294" i="7"/>
  <c r="AM294"/>
  <c r="B292" i="8" s="1"/>
  <c r="BI302" i="7"/>
  <c r="AM302"/>
  <c r="B300" i="8" s="1"/>
  <c r="BI310" i="7"/>
  <c r="AM310"/>
  <c r="B308" i="8" s="1"/>
  <c r="BI319" i="7"/>
  <c r="AM319"/>
  <c r="B317" i="8" s="1"/>
  <c r="BI327" i="7"/>
  <c r="AM327"/>
  <c r="B325" i="8" s="1"/>
  <c r="BI336" i="7"/>
  <c r="AM336"/>
  <c r="B334" i="8" s="1"/>
  <c r="BI349" i="7"/>
  <c r="AM349"/>
  <c r="B347" i="8" s="1"/>
  <c r="BI358" i="7"/>
  <c r="AM358"/>
  <c r="B356" i="8" s="1"/>
  <c r="BI366" i="7"/>
  <c r="AM366"/>
  <c r="B364" i="8" s="1"/>
  <c r="BI376" i="7"/>
  <c r="AM376"/>
  <c r="B374" i="8" s="1"/>
  <c r="BI93" i="7"/>
  <c r="AM93"/>
  <c r="B91" i="8" s="1"/>
  <c r="BI62" i="7"/>
  <c r="AM62"/>
  <c r="B60" i="8" s="1"/>
  <c r="BI68" i="7"/>
  <c r="AM68"/>
  <c r="B66" i="8" s="1"/>
  <c r="BI72" i="7"/>
  <c r="AM72"/>
  <c r="B70" i="8" s="1"/>
  <c r="BI76" i="7"/>
  <c r="AM76"/>
  <c r="B74" i="8" s="1"/>
  <c r="BI81" i="7"/>
  <c r="AM81"/>
  <c r="B79" i="8" s="1"/>
  <c r="BI86" i="7"/>
  <c r="AM86"/>
  <c r="B84" i="8" s="1"/>
  <c r="BI90" i="7"/>
  <c r="AM90"/>
  <c r="B88" i="8" s="1"/>
  <c r="BI96" i="7"/>
  <c r="AM96"/>
  <c r="B94" i="8" s="1"/>
  <c r="BI100" i="7"/>
  <c r="AM100"/>
  <c r="B98" i="8" s="1"/>
  <c r="BI107" i="7"/>
  <c r="AM107"/>
  <c r="B105" i="8" s="1"/>
  <c r="BI111" i="7"/>
  <c r="AM111"/>
  <c r="B109" i="8" s="1"/>
  <c r="BI115" i="7"/>
  <c r="AM115"/>
  <c r="B113" i="8" s="1"/>
  <c r="BI120" i="7"/>
  <c r="AM120"/>
  <c r="B118" i="8" s="1"/>
  <c r="BI124" i="7"/>
  <c r="AM124"/>
  <c r="B122" i="8" s="1"/>
  <c r="BI128" i="7"/>
  <c r="AM128"/>
  <c r="B126" i="8" s="1"/>
  <c r="BI133" i="7"/>
  <c r="AM133"/>
  <c r="B131" i="8" s="1"/>
  <c r="BI137" i="7"/>
  <c r="AM137"/>
  <c r="B135" i="8" s="1"/>
  <c r="BI146" i="7"/>
  <c r="AM146"/>
  <c r="B144" i="8" s="1"/>
  <c r="BI151" i="7"/>
  <c r="AM151"/>
  <c r="B149" i="8" s="1"/>
  <c r="BI155" i="7"/>
  <c r="AM155"/>
  <c r="B153" i="8" s="1"/>
  <c r="BI160" i="7"/>
  <c r="AM160"/>
  <c r="B158" i="8" s="1"/>
  <c r="BI164" i="7"/>
  <c r="AM164"/>
  <c r="B162" i="8" s="1"/>
  <c r="BI168" i="7"/>
  <c r="AM168"/>
  <c r="B166" i="8" s="1"/>
  <c r="BI173" i="7"/>
  <c r="AM173"/>
  <c r="B171" i="8" s="1"/>
  <c r="BI177" i="7"/>
  <c r="AM177"/>
  <c r="B175" i="8" s="1"/>
  <c r="BI181" i="7"/>
  <c r="AM181"/>
  <c r="B179" i="8" s="1"/>
  <c r="BI186" i="7"/>
  <c r="AM186"/>
  <c r="B184" i="8" s="1"/>
  <c r="BI191" i="7"/>
  <c r="AM191"/>
  <c r="B189" i="8" s="1"/>
  <c r="BI195" i="7"/>
  <c r="AM195"/>
  <c r="B193" i="8" s="1"/>
  <c r="BI199" i="7"/>
  <c r="AM199"/>
  <c r="B197" i="8" s="1"/>
  <c r="BI203" i="7"/>
  <c r="AM203"/>
  <c r="B201" i="8" s="1"/>
  <c r="BI208" i="7"/>
  <c r="AM208"/>
  <c r="B206" i="8" s="1"/>
  <c r="BI212" i="7"/>
  <c r="AM212"/>
  <c r="B210" i="8" s="1"/>
  <c r="BI218" i="7"/>
  <c r="AM218"/>
  <c r="B216" i="8" s="1"/>
  <c r="BI222" i="7"/>
  <c r="AM222"/>
  <c r="B220" i="8" s="1"/>
  <c r="BI226" i="7"/>
  <c r="AM226"/>
  <c r="B224" i="8" s="1"/>
  <c r="BI230" i="7"/>
  <c r="AM230"/>
  <c r="B228" i="8" s="1"/>
  <c r="BI235" i="7"/>
  <c r="AM235"/>
  <c r="B233" i="8" s="1"/>
  <c r="BI239" i="7"/>
  <c r="AM239"/>
  <c r="B237" i="8" s="1"/>
  <c r="BI244" i="7"/>
  <c r="AM244"/>
  <c r="B242" i="8" s="1"/>
  <c r="BI248" i="7"/>
  <c r="AM248"/>
  <c r="B246" i="8" s="1"/>
  <c r="BI253" i="7"/>
  <c r="AM253"/>
  <c r="B251" i="8" s="1"/>
  <c r="BI257" i="7"/>
  <c r="AM257"/>
  <c r="B255" i="8" s="1"/>
  <c r="BI261" i="7"/>
  <c r="AM261"/>
  <c r="B259" i="8" s="1"/>
  <c r="BI265" i="7"/>
  <c r="AM265"/>
  <c r="B263" i="8" s="1"/>
  <c r="BI270" i="7"/>
  <c r="AM270"/>
  <c r="B268" i="8" s="1"/>
  <c r="BI275" i="7"/>
  <c r="AM275"/>
  <c r="B273" i="8" s="1"/>
  <c r="BI279" i="7"/>
  <c r="AM279"/>
  <c r="B277" i="8" s="1"/>
  <c r="BI283" i="7"/>
  <c r="AM283"/>
  <c r="B281" i="8" s="1"/>
  <c r="BI287" i="7"/>
  <c r="AM287"/>
  <c r="B285" i="8" s="1"/>
  <c r="BI291" i="7"/>
  <c r="AM291"/>
  <c r="B289" i="8" s="1"/>
  <c r="BI296" i="7"/>
  <c r="AM296"/>
  <c r="B294" i="8" s="1"/>
  <c r="BI300" i="7"/>
  <c r="AM300"/>
  <c r="B298" i="8" s="1"/>
  <c r="BI304" i="7"/>
  <c r="AM304"/>
  <c r="B302" i="8" s="1"/>
  <c r="BI308" i="7"/>
  <c r="AM308"/>
  <c r="B306" i="8" s="1"/>
  <c r="BI312" i="7"/>
  <c r="AM312"/>
  <c r="B310" i="8" s="1"/>
  <c r="BI316" i="7"/>
  <c r="AM316"/>
  <c r="B314" i="8" s="1"/>
  <c r="BI321" i="7"/>
  <c r="AM321"/>
  <c r="B319" i="8" s="1"/>
  <c r="BI325" i="7"/>
  <c r="AM325"/>
  <c r="B323" i="8" s="1"/>
  <c r="BI329" i="7"/>
  <c r="AM329"/>
  <c r="B327" i="8" s="1"/>
  <c r="BI334" i="7"/>
  <c r="AM334"/>
  <c r="B332" i="8" s="1"/>
  <c r="BI338" i="7"/>
  <c r="AM338"/>
  <c r="B336" i="8" s="1"/>
  <c r="BI342" i="7"/>
  <c r="AM342"/>
  <c r="B340" i="8" s="1"/>
  <c r="BI347" i="7"/>
  <c r="AM347"/>
  <c r="B345" i="8" s="1"/>
  <c r="BI351" i="7"/>
  <c r="AM351"/>
  <c r="B349" i="8" s="1"/>
  <c r="BI355" i="7"/>
  <c r="AM355"/>
  <c r="B353" i="8" s="1"/>
  <c r="BI360" i="7"/>
  <c r="AM360"/>
  <c r="B358" i="8" s="1"/>
  <c r="BI364" i="7"/>
  <c r="AM364"/>
  <c r="B362" i="8" s="1"/>
  <c r="BI369" i="7"/>
  <c r="AM369"/>
  <c r="B367" i="8" s="1"/>
  <c r="BI373" i="7"/>
  <c r="AM373"/>
  <c r="B371" i="8" s="1"/>
  <c r="BI378" i="7"/>
  <c r="AM378"/>
  <c r="B376" i="8" s="1"/>
  <c r="BI216" i="7"/>
  <c r="AM216"/>
  <c r="B214" i="8" s="1"/>
  <c r="BI67" i="7"/>
  <c r="AM67"/>
  <c r="B65" i="8" s="1"/>
  <c r="BI75" i="7"/>
  <c r="AM75"/>
  <c r="B73" i="8" s="1"/>
  <c r="BI85" i="7"/>
  <c r="AM85"/>
  <c r="B83" i="8" s="1"/>
  <c r="BI95" i="7"/>
  <c r="AM95"/>
  <c r="B93" i="8" s="1"/>
  <c r="BI106" i="7"/>
  <c r="AM106"/>
  <c r="B104" i="8" s="1"/>
  <c r="BI114" i="7"/>
  <c r="AM114"/>
  <c r="B112" i="8" s="1"/>
  <c r="BI123" i="7"/>
  <c r="AM123"/>
  <c r="B121" i="8" s="1"/>
  <c r="BI131" i="7"/>
  <c r="AM131"/>
  <c r="B129" i="8" s="1"/>
  <c r="BI141" i="7"/>
  <c r="AM141"/>
  <c r="B139" i="8" s="1"/>
  <c r="BI150" i="7"/>
  <c r="AM150"/>
  <c r="B148" i="8" s="1"/>
  <c r="BI159" i="7"/>
  <c r="AM159"/>
  <c r="B157" i="8" s="1"/>
  <c r="BI172" i="7"/>
  <c r="AM172"/>
  <c r="B170" i="8" s="1"/>
  <c r="BI180" i="7"/>
  <c r="AM180"/>
  <c r="B178" i="8" s="1"/>
  <c r="BI189" i="7"/>
  <c r="AM189"/>
  <c r="B187" i="8" s="1"/>
  <c r="BI198" i="7"/>
  <c r="AM198"/>
  <c r="B196" i="8" s="1"/>
  <c r="BI207" i="7"/>
  <c r="AM207"/>
  <c r="B205" i="8" s="1"/>
  <c r="BI215" i="7"/>
  <c r="AM215"/>
  <c r="B213" i="8" s="1"/>
  <c r="BI225" i="7"/>
  <c r="AM225"/>
  <c r="B223" i="8" s="1"/>
  <c r="BI234" i="7"/>
  <c r="AM234"/>
  <c r="B232" i="8" s="1"/>
  <c r="BI243" i="7"/>
  <c r="AM243"/>
  <c r="B241" i="8" s="1"/>
  <c r="BI252" i="7"/>
  <c r="AM252"/>
  <c r="B250" i="8" s="1"/>
  <c r="BI260" i="7"/>
  <c r="AM260"/>
  <c r="B258" i="8" s="1"/>
  <c r="BI269" i="7"/>
  <c r="AM269"/>
  <c r="B267" i="8" s="1"/>
  <c r="BI278" i="7"/>
  <c r="AM278"/>
  <c r="B276" i="8" s="1"/>
  <c r="BI286" i="7"/>
  <c r="AM286"/>
  <c r="B284" i="8" s="1"/>
  <c r="BI295" i="7"/>
  <c r="AM295"/>
  <c r="B293" i="8" s="1"/>
  <c r="BI303" i="7"/>
  <c r="AM303"/>
  <c r="B301" i="8" s="1"/>
  <c r="BI311" i="7"/>
  <c r="AM311"/>
  <c r="B309" i="8" s="1"/>
  <c r="BI320" i="7"/>
  <c r="AM320"/>
  <c r="B318" i="8" s="1"/>
  <c r="BI328" i="7"/>
  <c r="AM328"/>
  <c r="B326" i="8" s="1"/>
  <c r="BI337" i="7"/>
  <c r="AM337"/>
  <c r="B335" i="8" s="1"/>
  <c r="BI346" i="7"/>
  <c r="AM346"/>
  <c r="B344" i="8" s="1"/>
  <c r="BI354" i="7"/>
  <c r="AM354"/>
  <c r="B352" i="8" s="1"/>
  <c r="BI363" i="7"/>
  <c r="AM363"/>
  <c r="B361" i="8" s="1"/>
  <c r="BI372" i="7"/>
  <c r="AM372"/>
  <c r="B370" i="8" s="1"/>
  <c r="BI101" i="7"/>
  <c r="AM101"/>
  <c r="B99" i="8" s="1"/>
  <c r="BI66" i="7"/>
  <c r="AM66"/>
  <c r="B64" i="8" s="1"/>
  <c r="BI74" i="7"/>
  <c r="AM74"/>
  <c r="B72" i="8" s="1"/>
  <c r="BI84" i="7"/>
  <c r="AM84"/>
  <c r="B82" i="8" s="1"/>
  <c r="BI94" i="7"/>
  <c r="AM94"/>
  <c r="B92" i="8" s="1"/>
  <c r="BI105" i="7"/>
  <c r="AM105"/>
  <c r="B103" i="8" s="1"/>
  <c r="BI113" i="7"/>
  <c r="AM113"/>
  <c r="B111" i="8" s="1"/>
  <c r="BI122" i="7"/>
  <c r="AM122"/>
  <c r="B120" i="8" s="1"/>
  <c r="BI126" i="7"/>
  <c r="AM126"/>
  <c r="B124" i="8" s="1"/>
  <c r="BI135" i="7"/>
  <c r="AM135"/>
  <c r="B133" i="8" s="1"/>
  <c r="BI144" i="7"/>
  <c r="AM144"/>
  <c r="B142" i="8" s="1"/>
  <c r="BI153" i="7"/>
  <c r="AM153"/>
  <c r="B151" i="8" s="1"/>
  <c r="BI162" i="7"/>
  <c r="AM162"/>
  <c r="B160" i="8" s="1"/>
  <c r="BI171" i="7"/>
  <c r="AM171"/>
  <c r="B169" i="8" s="1"/>
  <c r="BI179" i="7"/>
  <c r="AM179"/>
  <c r="B177" i="8" s="1"/>
  <c r="BI188" i="7"/>
  <c r="AM188"/>
  <c r="B186" i="8" s="1"/>
  <c r="BI197" i="7"/>
  <c r="AM197"/>
  <c r="B195" i="8" s="1"/>
  <c r="BI206" i="7"/>
  <c r="AM206"/>
  <c r="B204" i="8" s="1"/>
  <c r="BI214" i="7"/>
  <c r="AM214"/>
  <c r="B212" i="8" s="1"/>
  <c r="BI224" i="7"/>
  <c r="AM224"/>
  <c r="B222" i="8" s="1"/>
  <c r="BI237" i="7"/>
  <c r="AM237"/>
  <c r="B235" i="8" s="1"/>
  <c r="BI246" i="7"/>
  <c r="AM246"/>
  <c r="B244" i="8" s="1"/>
  <c r="BI255" i="7"/>
  <c r="AM255"/>
  <c r="B253" i="8" s="1"/>
  <c r="BI263" i="7"/>
  <c r="AM263"/>
  <c r="B261" i="8" s="1"/>
  <c r="BI272" i="7"/>
  <c r="AM272"/>
  <c r="B270" i="8" s="1"/>
  <c r="BI281" i="7"/>
  <c r="AM281"/>
  <c r="B279" i="8" s="1"/>
  <c r="BI289" i="7"/>
  <c r="AM289"/>
  <c r="B287" i="8" s="1"/>
  <c r="BI298" i="7"/>
  <c r="AM298"/>
  <c r="B296" i="8" s="1"/>
  <c r="BI306" i="7"/>
  <c r="AM306"/>
  <c r="B304" i="8" s="1"/>
  <c r="BI314" i="7"/>
  <c r="AM314"/>
  <c r="B312" i="8" s="1"/>
  <c r="BI323" i="7"/>
  <c r="AM323"/>
  <c r="B321" i="8" s="1"/>
  <c r="BI331" i="7"/>
  <c r="AM331"/>
  <c r="B329" i="8" s="1"/>
  <c r="BI340" i="7"/>
  <c r="AM340"/>
  <c r="B338" i="8" s="1"/>
  <c r="BI344" i="7"/>
  <c r="AM344"/>
  <c r="B342" i="8" s="1"/>
  <c r="BI353" i="7"/>
  <c r="AM353"/>
  <c r="B351" i="8" s="1"/>
  <c r="BI362" i="7"/>
  <c r="AM362"/>
  <c r="B360" i="8" s="1"/>
  <c r="BI371" i="7"/>
  <c r="AM371"/>
  <c r="B369" i="8" s="1"/>
  <c r="BI103" i="7"/>
  <c r="AM103"/>
  <c r="B101" i="8" s="1"/>
  <c r="BI63" i="7"/>
  <c r="AM63"/>
  <c r="B61" i="8" s="1"/>
  <c r="BI69" i="7"/>
  <c r="AM69"/>
  <c r="B67" i="8" s="1"/>
  <c r="BI73" i="7"/>
  <c r="AM73"/>
  <c r="B71" i="8" s="1"/>
  <c r="BI78" i="7"/>
  <c r="AM78"/>
  <c r="B76" i="8" s="1"/>
  <c r="BI82" i="7"/>
  <c r="AM82"/>
  <c r="B80" i="8" s="1"/>
  <c r="BI87" i="7"/>
  <c r="AM87"/>
  <c r="B85" i="8" s="1"/>
  <c r="BI91" i="7"/>
  <c r="AM91"/>
  <c r="B89" i="8" s="1"/>
  <c r="BI97" i="7"/>
  <c r="AM97"/>
  <c r="B95" i="8" s="1"/>
  <c r="BI104" i="7"/>
  <c r="AM104"/>
  <c r="B102" i="8" s="1"/>
  <c r="BI108" i="7"/>
  <c r="AM108"/>
  <c r="B106" i="8" s="1"/>
  <c r="BI112" i="7"/>
  <c r="AM112"/>
  <c r="B110" i="8" s="1"/>
  <c r="BI117" i="7"/>
  <c r="AM117"/>
  <c r="B115" i="8" s="1"/>
  <c r="BI121" i="7"/>
  <c r="AM121"/>
  <c r="B119" i="8" s="1"/>
  <c r="BI125" i="7"/>
  <c r="AM125"/>
  <c r="B123" i="8" s="1"/>
  <c r="BI129" i="7"/>
  <c r="AM129"/>
  <c r="B127" i="8" s="1"/>
  <c r="BI134" i="7"/>
  <c r="AM134"/>
  <c r="B132" i="8" s="1"/>
  <c r="BI138" i="7"/>
  <c r="AM138"/>
  <c r="B136" i="8" s="1"/>
  <c r="BI143" i="7"/>
  <c r="AM143"/>
  <c r="B141" i="8" s="1"/>
  <c r="BI147" i="7"/>
  <c r="AM147"/>
  <c r="B145" i="8" s="1"/>
  <c r="BI152" i="7"/>
  <c r="AM152"/>
  <c r="B150" i="8" s="1"/>
  <c r="BI157" i="7"/>
  <c r="AM157"/>
  <c r="B155" i="8" s="1"/>
  <c r="BI161" i="7"/>
  <c r="AM161"/>
  <c r="B159" i="8" s="1"/>
  <c r="BI165" i="7"/>
  <c r="AM165"/>
  <c r="B163" i="8" s="1"/>
  <c r="BI170" i="7"/>
  <c r="AM170"/>
  <c r="B168" i="8" s="1"/>
  <c r="BI174" i="7"/>
  <c r="AM174"/>
  <c r="B172" i="8" s="1"/>
  <c r="BI178" i="7"/>
  <c r="AM178"/>
  <c r="B176" i="8" s="1"/>
  <c r="BI182" i="7"/>
  <c r="AM182"/>
  <c r="B180" i="8" s="1"/>
  <c r="BI187" i="7"/>
  <c r="AM187"/>
  <c r="B185" i="8" s="1"/>
  <c r="BI192" i="7"/>
  <c r="AM192"/>
  <c r="B190" i="8" s="1"/>
  <c r="BI196" i="7"/>
  <c r="AM196"/>
  <c r="B194" i="8" s="1"/>
  <c r="BI200" i="7"/>
  <c r="AM200"/>
  <c r="B198" i="8" s="1"/>
  <c r="BI205" i="7"/>
  <c r="AM205"/>
  <c r="B203" i="8" s="1"/>
  <c r="BI209" i="7"/>
  <c r="AM209"/>
  <c r="B207" i="8" s="1"/>
  <c r="BI213" i="7"/>
  <c r="AM213"/>
  <c r="B211" i="8" s="1"/>
  <c r="BI219" i="7"/>
  <c r="AM219"/>
  <c r="B217" i="8" s="1"/>
  <c r="BI223" i="7"/>
  <c r="AM223"/>
  <c r="B221" i="8" s="1"/>
  <c r="BI227" i="7"/>
  <c r="AM227"/>
  <c r="B225" i="8" s="1"/>
  <c r="BI232" i="7"/>
  <c r="AM232"/>
  <c r="B230" i="8" s="1"/>
  <c r="BI236" i="7"/>
  <c r="AM236"/>
  <c r="B234" i="8" s="1"/>
  <c r="BI240" i="7"/>
  <c r="AM240"/>
  <c r="B238" i="8" s="1"/>
  <c r="BI245" i="7"/>
  <c r="AM245"/>
  <c r="B243" i="8" s="1"/>
  <c r="BI249" i="7"/>
  <c r="AM249"/>
  <c r="B247" i="8" s="1"/>
  <c r="BI254" i="7"/>
  <c r="AM254"/>
  <c r="B252" i="8" s="1"/>
  <c r="BI258" i="7"/>
  <c r="AM258"/>
  <c r="B256" i="8" s="1"/>
  <c r="BI262" i="7"/>
  <c r="AM262"/>
  <c r="B260" i="8" s="1"/>
  <c r="BI267" i="7"/>
  <c r="AM267"/>
  <c r="B265" i="8" s="1"/>
  <c r="BI271" i="7"/>
  <c r="AM271"/>
  <c r="B269" i="8" s="1"/>
  <c r="BI276" i="7"/>
  <c r="AM276"/>
  <c r="B274" i="8" s="1"/>
  <c r="BI280" i="7"/>
  <c r="AM280"/>
  <c r="B278" i="8" s="1"/>
  <c r="BI284" i="7"/>
  <c r="AM284"/>
  <c r="B282" i="8" s="1"/>
  <c r="BI288" i="7"/>
  <c r="AM288"/>
  <c r="B286" i="8" s="1"/>
  <c r="BI293" i="7"/>
  <c r="AM293"/>
  <c r="B291" i="8" s="1"/>
  <c r="BI297" i="7"/>
  <c r="AM297"/>
  <c r="B295" i="8" s="1"/>
  <c r="BI301" i="7"/>
  <c r="AM301"/>
  <c r="B299" i="8" s="1"/>
  <c r="BI305" i="7"/>
  <c r="AM305"/>
  <c r="B303" i="8" s="1"/>
  <c r="BI309" i="7"/>
  <c r="AM309"/>
  <c r="B307" i="8" s="1"/>
  <c r="BI313" i="7"/>
  <c r="AM313"/>
  <c r="B311" i="8" s="1"/>
  <c r="BI318" i="7"/>
  <c r="AM318"/>
  <c r="B316" i="8" s="1"/>
  <c r="BI322" i="7"/>
  <c r="AM322"/>
  <c r="B320" i="8" s="1"/>
  <c r="BI326" i="7"/>
  <c r="AM326"/>
  <c r="B324" i="8" s="1"/>
  <c r="BI330" i="7"/>
  <c r="AM330"/>
  <c r="B328" i="8" s="1"/>
  <c r="BI335" i="7"/>
  <c r="AM335"/>
  <c r="B333" i="8" s="1"/>
  <c r="BI339" i="7"/>
  <c r="AM339"/>
  <c r="B337" i="8" s="1"/>
  <c r="BI343" i="7"/>
  <c r="AM343"/>
  <c r="B341" i="8" s="1"/>
  <c r="BI348" i="7"/>
  <c r="AM348"/>
  <c r="B346" i="8" s="1"/>
  <c r="BI352" i="7"/>
  <c r="AM352"/>
  <c r="B350" i="8" s="1"/>
  <c r="BI356" i="7"/>
  <c r="AM356"/>
  <c r="B354" i="8" s="1"/>
  <c r="BI361" i="7"/>
  <c r="AM361"/>
  <c r="B359" i="8" s="1"/>
  <c r="BI365" i="7"/>
  <c r="AM365"/>
  <c r="B363" i="8" s="1"/>
  <c r="BI370" i="7"/>
  <c r="AM370"/>
  <c r="B368" i="8" s="1"/>
  <c r="BI374" i="7"/>
  <c r="AM374"/>
  <c r="B372" i="8" s="1"/>
  <c r="BI379" i="7"/>
  <c r="AM379"/>
  <c r="B377" i="8" s="1"/>
  <c r="BI380" i="7"/>
  <c r="AM380"/>
  <c r="B378" i="8" s="1"/>
  <c r="D381" i="7"/>
  <c r="AO381"/>
  <c r="AP381"/>
  <c r="E381"/>
  <c r="Q377" i="8" l="1"/>
  <c r="W377"/>
  <c r="T377"/>
  <c r="Z377"/>
  <c r="W359"/>
  <c r="T359"/>
  <c r="Z359"/>
  <c r="Q359"/>
  <c r="T341"/>
  <c r="Q341"/>
  <c r="Z341"/>
  <c r="W341"/>
  <c r="Z324"/>
  <c r="W324"/>
  <c r="Q324"/>
  <c r="T324"/>
  <c r="W307"/>
  <c r="Z307"/>
  <c r="Q307"/>
  <c r="T307"/>
  <c r="Z291"/>
  <c r="Q291"/>
  <c r="T291"/>
  <c r="W291"/>
  <c r="Z274"/>
  <c r="W274"/>
  <c r="T274"/>
  <c r="Q274"/>
  <c r="Q256"/>
  <c r="W256"/>
  <c r="Z256"/>
  <c r="T256"/>
  <c r="T238"/>
  <c r="W238"/>
  <c r="Q238"/>
  <c r="Z238"/>
  <c r="Z221"/>
  <c r="Q221"/>
  <c r="W221"/>
  <c r="T221"/>
  <c r="W203"/>
  <c r="T203"/>
  <c r="Q203"/>
  <c r="Z203"/>
  <c r="W185"/>
  <c r="Q185"/>
  <c r="Z185"/>
  <c r="T185"/>
  <c r="Q168"/>
  <c r="Z168"/>
  <c r="T168"/>
  <c r="W168"/>
  <c r="Z150"/>
  <c r="Q150"/>
  <c r="T150"/>
  <c r="W150"/>
  <c r="W132"/>
  <c r="Z132"/>
  <c r="Q132"/>
  <c r="T132"/>
  <c r="Z115"/>
  <c r="W115"/>
  <c r="Q115"/>
  <c r="T115"/>
  <c r="Z95"/>
  <c r="T95"/>
  <c r="W95"/>
  <c r="Q95"/>
  <c r="W76"/>
  <c r="Z76"/>
  <c r="Q76"/>
  <c r="T76"/>
  <c r="Z101"/>
  <c r="T101"/>
  <c r="Q101"/>
  <c r="W101"/>
  <c r="Q342"/>
  <c r="T342"/>
  <c r="W342"/>
  <c r="Z342"/>
  <c r="Q312"/>
  <c r="Z312"/>
  <c r="T312"/>
  <c r="W312"/>
  <c r="W296"/>
  <c r="Z296"/>
  <c r="Q296"/>
  <c r="T296"/>
  <c r="Q261"/>
  <c r="Z261"/>
  <c r="W261"/>
  <c r="T261"/>
  <c r="Z222"/>
  <c r="T222"/>
  <c r="W222"/>
  <c r="Q222"/>
  <c r="Z169"/>
  <c r="Q169"/>
  <c r="W169"/>
  <c r="T169"/>
  <c r="Z133"/>
  <c r="W133"/>
  <c r="Q133"/>
  <c r="T133"/>
  <c r="Q103"/>
  <c r="W103"/>
  <c r="Z103"/>
  <c r="T103"/>
  <c r="W64"/>
  <c r="T64"/>
  <c r="Q64"/>
  <c r="Z64"/>
  <c r="T352"/>
  <c r="Z352"/>
  <c r="Q352"/>
  <c r="W352"/>
  <c r="W318"/>
  <c r="Z318"/>
  <c r="T318"/>
  <c r="Q318"/>
  <c r="Q284"/>
  <c r="Z284"/>
  <c r="W284"/>
  <c r="T284"/>
  <c r="T250"/>
  <c r="Z250"/>
  <c r="Q250"/>
  <c r="W250"/>
  <c r="Z213"/>
  <c r="W213"/>
  <c r="T213"/>
  <c r="Q213"/>
  <c r="T178"/>
  <c r="Q178"/>
  <c r="Z178"/>
  <c r="W178"/>
  <c r="Q139"/>
  <c r="W139"/>
  <c r="T139"/>
  <c r="Z139"/>
  <c r="T121"/>
  <c r="W121"/>
  <c r="Z121"/>
  <c r="Q121"/>
  <c r="Z83"/>
  <c r="W83"/>
  <c r="T83"/>
  <c r="Q83"/>
  <c r="Z376"/>
  <c r="Q376"/>
  <c r="W376"/>
  <c r="T376"/>
  <c r="Z358"/>
  <c r="Q358"/>
  <c r="W358"/>
  <c r="T358"/>
  <c r="Z340"/>
  <c r="Q340"/>
  <c r="T340"/>
  <c r="W340"/>
  <c r="Z323"/>
  <c r="T323"/>
  <c r="Q323"/>
  <c r="W323"/>
  <c r="Z306"/>
  <c r="T306"/>
  <c r="Q306"/>
  <c r="W306"/>
  <c r="Q289"/>
  <c r="W289"/>
  <c r="T289"/>
  <c r="Z289"/>
  <c r="Q273"/>
  <c r="T273"/>
  <c r="Z273"/>
  <c r="W273"/>
  <c r="W255"/>
  <c r="T255"/>
  <c r="Q255"/>
  <c r="Z255"/>
  <c r="T237"/>
  <c r="Z237"/>
  <c r="Q237"/>
  <c r="W237"/>
  <c r="T220"/>
  <c r="Q220"/>
  <c r="Z220"/>
  <c r="W220"/>
  <c r="T201"/>
  <c r="W201"/>
  <c r="Q201"/>
  <c r="Z201"/>
  <c r="Q184"/>
  <c r="Z184"/>
  <c r="T184"/>
  <c r="W184"/>
  <c r="Q166"/>
  <c r="W166"/>
  <c r="T166"/>
  <c r="Z166"/>
  <c r="Q149"/>
  <c r="T149"/>
  <c r="W149"/>
  <c r="Z149"/>
  <c r="Z126"/>
  <c r="T126"/>
  <c r="Q126"/>
  <c r="W126"/>
  <c r="W118"/>
  <c r="T118"/>
  <c r="Z118"/>
  <c r="Q118"/>
  <c r="Z98"/>
  <c r="T98"/>
  <c r="W98"/>
  <c r="Q98"/>
  <c r="Q79"/>
  <c r="W79"/>
  <c r="Z79"/>
  <c r="T79"/>
  <c r="W60"/>
  <c r="Z60"/>
  <c r="Q60"/>
  <c r="T60"/>
  <c r="W356"/>
  <c r="T356"/>
  <c r="Z356"/>
  <c r="Q356"/>
  <c r="W300"/>
  <c r="Z300"/>
  <c r="Q300"/>
  <c r="T300"/>
  <c r="T266"/>
  <c r="Z266"/>
  <c r="W266"/>
  <c r="Q266"/>
  <c r="T249"/>
  <c r="Z249"/>
  <c r="Q249"/>
  <c r="W249"/>
  <c r="W218"/>
  <c r="Z218"/>
  <c r="Q218"/>
  <c r="T218"/>
  <c r="Q182"/>
  <c r="W182"/>
  <c r="Z182"/>
  <c r="T182"/>
  <c r="W146"/>
  <c r="Q146"/>
  <c r="Z146"/>
  <c r="T146"/>
  <c r="W86"/>
  <c r="Q86"/>
  <c r="T86"/>
  <c r="Z86"/>
  <c r="Q365"/>
  <c r="Z365"/>
  <c r="T365"/>
  <c r="W365"/>
  <c r="Q69"/>
  <c r="T69"/>
  <c r="Z69"/>
  <c r="W69"/>
  <c r="BJ52" i="7"/>
  <c r="BJ49"/>
  <c r="BJ46"/>
  <c r="BJ41"/>
  <c r="BJ36"/>
  <c r="BJ32"/>
  <c r="BJ33"/>
  <c r="BJ31"/>
  <c r="BJ56"/>
  <c r="BJ53"/>
  <c r="BJ50"/>
  <c r="BJ55"/>
  <c r="BJ48"/>
  <c r="Q368" i="8"/>
  <c r="W368"/>
  <c r="Z368"/>
  <c r="T368"/>
  <c r="T350"/>
  <c r="Z350"/>
  <c r="W350"/>
  <c r="Q350"/>
  <c r="Z333"/>
  <c r="Q333"/>
  <c r="W333"/>
  <c r="T333"/>
  <c r="T316"/>
  <c r="W316"/>
  <c r="Z316"/>
  <c r="Q316"/>
  <c r="W299"/>
  <c r="Q299"/>
  <c r="Z299"/>
  <c r="T299"/>
  <c r="Q282"/>
  <c r="Z282"/>
  <c r="W282"/>
  <c r="T282"/>
  <c r="T265"/>
  <c r="Q265"/>
  <c r="Z265"/>
  <c r="W265"/>
  <c r="T247"/>
  <c r="Z247"/>
  <c r="Q247"/>
  <c r="W247"/>
  <c r="Z230"/>
  <c r="T230"/>
  <c r="W230"/>
  <c r="Q230"/>
  <c r="Q211"/>
  <c r="T211"/>
  <c r="W211"/>
  <c r="Z211"/>
  <c r="Z194"/>
  <c r="T194"/>
  <c r="Q194"/>
  <c r="W194"/>
  <c r="Q176"/>
  <c r="Z176"/>
  <c r="T176"/>
  <c r="W176"/>
  <c r="W159"/>
  <c r="T159"/>
  <c r="Z159"/>
  <c r="Q159"/>
  <c r="W141"/>
  <c r="Z141"/>
  <c r="Q141"/>
  <c r="T141"/>
  <c r="T123"/>
  <c r="Q123"/>
  <c r="W123"/>
  <c r="Z123"/>
  <c r="T106"/>
  <c r="W106"/>
  <c r="Z106"/>
  <c r="Q106"/>
  <c r="Z85"/>
  <c r="Q85"/>
  <c r="W85"/>
  <c r="T85"/>
  <c r="T67"/>
  <c r="W67"/>
  <c r="Q67"/>
  <c r="Z67"/>
  <c r="T360"/>
  <c r="Q360"/>
  <c r="W360"/>
  <c r="Z360"/>
  <c r="T329"/>
  <c r="W329"/>
  <c r="Z329"/>
  <c r="Q329"/>
  <c r="W279"/>
  <c r="Q279"/>
  <c r="T279"/>
  <c r="Z279"/>
  <c r="Z244"/>
  <c r="Q244"/>
  <c r="T244"/>
  <c r="W244"/>
  <c r="Z204"/>
  <c r="W204"/>
  <c r="Q204"/>
  <c r="T204"/>
  <c r="T186"/>
  <c r="W186"/>
  <c r="Q186"/>
  <c r="Z186"/>
  <c r="Q151"/>
  <c r="W151"/>
  <c r="T151"/>
  <c r="Z151"/>
  <c r="Q120"/>
  <c r="W120"/>
  <c r="Z120"/>
  <c r="T120"/>
  <c r="Q82"/>
  <c r="Z82"/>
  <c r="T82"/>
  <c r="W82"/>
  <c r="Z370"/>
  <c r="W370"/>
  <c r="T370"/>
  <c r="Q370"/>
  <c r="Z335"/>
  <c r="W335"/>
  <c r="T335"/>
  <c r="Q335"/>
  <c r="W301"/>
  <c r="Q301"/>
  <c r="Z301"/>
  <c r="T301"/>
  <c r="W267"/>
  <c r="T267"/>
  <c r="Z267"/>
  <c r="Q267"/>
  <c r="T232"/>
  <c r="Q232"/>
  <c r="W232"/>
  <c r="Z232"/>
  <c r="W196"/>
  <c r="Z196"/>
  <c r="Q196"/>
  <c r="T196"/>
  <c r="Z157"/>
  <c r="Q157"/>
  <c r="T157"/>
  <c r="W157"/>
  <c r="Q104"/>
  <c r="W104"/>
  <c r="Z104"/>
  <c r="T104"/>
  <c r="Q65"/>
  <c r="Z65"/>
  <c r="T65"/>
  <c r="W65"/>
  <c r="T367"/>
  <c r="W367"/>
  <c r="Z367"/>
  <c r="Q367"/>
  <c r="T349"/>
  <c r="W349"/>
  <c r="Z349"/>
  <c r="Q349"/>
  <c r="Z332"/>
  <c r="W332"/>
  <c r="T332"/>
  <c r="Q332"/>
  <c r="T314"/>
  <c r="Q314"/>
  <c r="W314"/>
  <c r="Z314"/>
  <c r="Z298"/>
  <c r="Q298"/>
  <c r="W298"/>
  <c r="T298"/>
  <c r="Z281"/>
  <c r="W281"/>
  <c r="T281"/>
  <c r="Q281"/>
  <c r="W263"/>
  <c r="Z263"/>
  <c r="T263"/>
  <c r="Q263"/>
  <c r="T246"/>
  <c r="Z246"/>
  <c r="W246"/>
  <c r="Q246"/>
  <c r="Z228"/>
  <c r="T228"/>
  <c r="Q228"/>
  <c r="W228"/>
  <c r="Z210"/>
  <c r="W210"/>
  <c r="T210"/>
  <c r="Q210"/>
  <c r="T193"/>
  <c r="W193"/>
  <c r="Z193"/>
  <c r="Q193"/>
  <c r="Z175"/>
  <c r="W175"/>
  <c r="Q175"/>
  <c r="T175"/>
  <c r="Z158"/>
  <c r="T158"/>
  <c r="W158"/>
  <c r="Q158"/>
  <c r="Z135"/>
  <c r="W135"/>
  <c r="T135"/>
  <c r="Q135"/>
  <c r="W109"/>
  <c r="Z109"/>
  <c r="T109"/>
  <c r="Q109"/>
  <c r="Q88"/>
  <c r="T88"/>
  <c r="W88"/>
  <c r="Z88"/>
  <c r="T70"/>
  <c r="W70"/>
  <c r="Z70"/>
  <c r="Q70"/>
  <c r="Z374"/>
  <c r="W374"/>
  <c r="Q374"/>
  <c r="T374"/>
  <c r="Q334"/>
  <c r="T334"/>
  <c r="W334"/>
  <c r="Z334"/>
  <c r="Z317"/>
  <c r="T317"/>
  <c r="W317"/>
  <c r="Q317"/>
  <c r="Q283"/>
  <c r="T283"/>
  <c r="Z283"/>
  <c r="W283"/>
  <c r="W231"/>
  <c r="Z231"/>
  <c r="Q231"/>
  <c r="T231"/>
  <c r="Z199"/>
  <c r="T199"/>
  <c r="Q199"/>
  <c r="W199"/>
  <c r="Q164"/>
  <c r="T164"/>
  <c r="Z164"/>
  <c r="W164"/>
  <c r="Q128"/>
  <c r="T128"/>
  <c r="Z128"/>
  <c r="W128"/>
  <c r="Z107"/>
  <c r="T107"/>
  <c r="Q107"/>
  <c r="W107"/>
  <c r="Q68"/>
  <c r="T68"/>
  <c r="Z68"/>
  <c r="W68"/>
  <c r="Z373"/>
  <c r="Q373"/>
  <c r="W373"/>
  <c r="T373"/>
  <c r="T348"/>
  <c r="Q348"/>
  <c r="W348"/>
  <c r="Z348"/>
  <c r="Q330"/>
  <c r="W330"/>
  <c r="T330"/>
  <c r="Z330"/>
  <c r="Q313"/>
  <c r="Z313"/>
  <c r="T313"/>
  <c r="W313"/>
  <c r="Q297"/>
  <c r="T297"/>
  <c r="W297"/>
  <c r="Z297"/>
  <c r="Q280"/>
  <c r="T280"/>
  <c r="W280"/>
  <c r="Z280"/>
  <c r="W262"/>
  <c r="Q262"/>
  <c r="Z262"/>
  <c r="T262"/>
  <c r="Q245"/>
  <c r="T245"/>
  <c r="W245"/>
  <c r="Z245"/>
  <c r="T227"/>
  <c r="Q227"/>
  <c r="W227"/>
  <c r="Z227"/>
  <c r="Q209"/>
  <c r="W209"/>
  <c r="Z209"/>
  <c r="T209"/>
  <c r="T192"/>
  <c r="Z192"/>
  <c r="Q192"/>
  <c r="W192"/>
  <c r="Q174"/>
  <c r="T174"/>
  <c r="W174"/>
  <c r="Z174"/>
  <c r="T161"/>
  <c r="W161"/>
  <c r="Q161"/>
  <c r="Z161"/>
  <c r="Q143"/>
  <c r="Z143"/>
  <c r="T143"/>
  <c r="W143"/>
  <c r="W125"/>
  <c r="Z125"/>
  <c r="Q125"/>
  <c r="T125"/>
  <c r="W108"/>
  <c r="T108"/>
  <c r="Q108"/>
  <c r="Z108"/>
  <c r="Q87"/>
  <c r="T87"/>
  <c r="Z87"/>
  <c r="W87"/>
  <c r="T378"/>
  <c r="W378"/>
  <c r="Q378"/>
  <c r="Z378"/>
  <c r="Z372"/>
  <c r="Q372"/>
  <c r="T372"/>
  <c r="W372"/>
  <c r="W363"/>
  <c r="Q363"/>
  <c r="T363"/>
  <c r="Z363"/>
  <c r="W354"/>
  <c r="Z354"/>
  <c r="T354"/>
  <c r="Q354"/>
  <c r="W346"/>
  <c r="Z346"/>
  <c r="T346"/>
  <c r="Q346"/>
  <c r="T337"/>
  <c r="Z337"/>
  <c r="Q337"/>
  <c r="W337"/>
  <c r="Q328"/>
  <c r="W328"/>
  <c r="Z328"/>
  <c r="T328"/>
  <c r="T320"/>
  <c r="Q320"/>
  <c r="Z320"/>
  <c r="W320"/>
  <c r="Q311"/>
  <c r="Z311"/>
  <c r="W311"/>
  <c r="T311"/>
  <c r="W303"/>
  <c r="Q303"/>
  <c r="T303"/>
  <c r="Z303"/>
  <c r="T295"/>
  <c r="Q295"/>
  <c r="Z295"/>
  <c r="W295"/>
  <c r="Q286"/>
  <c r="T286"/>
  <c r="W286"/>
  <c r="Z286"/>
  <c r="W278"/>
  <c r="Z278"/>
  <c r="T278"/>
  <c r="Q278"/>
  <c r="Q269"/>
  <c r="W269"/>
  <c r="T269"/>
  <c r="Z269"/>
  <c r="Q260"/>
  <c r="T260"/>
  <c r="W260"/>
  <c r="Z260"/>
  <c r="Z252"/>
  <c r="T252"/>
  <c r="W252"/>
  <c r="Q252"/>
  <c r="Q243"/>
  <c r="W243"/>
  <c r="T243"/>
  <c r="Z243"/>
  <c r="T234"/>
  <c r="W234"/>
  <c r="Z234"/>
  <c r="Q234"/>
  <c r="Z225"/>
  <c r="T225"/>
  <c r="Q225"/>
  <c r="W225"/>
  <c r="Z217"/>
  <c r="T217"/>
  <c r="W217"/>
  <c r="Q217"/>
  <c r="Z207"/>
  <c r="T207"/>
  <c r="Q207"/>
  <c r="W207"/>
  <c r="T198"/>
  <c r="Q198"/>
  <c r="Z198"/>
  <c r="W198"/>
  <c r="Z190"/>
  <c r="W190"/>
  <c r="T190"/>
  <c r="Q190"/>
  <c r="W180"/>
  <c r="Q180"/>
  <c r="Z180"/>
  <c r="T180"/>
  <c r="Q172"/>
  <c r="T172"/>
  <c r="Z172"/>
  <c r="W172"/>
  <c r="Z163"/>
  <c r="T163"/>
  <c r="W163"/>
  <c r="Q163"/>
  <c r="T155"/>
  <c r="Q155"/>
  <c r="W155"/>
  <c r="Z155"/>
  <c r="Z145"/>
  <c r="Q145"/>
  <c r="W145"/>
  <c r="T145"/>
  <c r="Q136"/>
  <c r="T136"/>
  <c r="Z136"/>
  <c r="W136"/>
  <c r="W127"/>
  <c r="Q127"/>
  <c r="Z127"/>
  <c r="T127"/>
  <c r="T119"/>
  <c r="Z119"/>
  <c r="W119"/>
  <c r="Q119"/>
  <c r="W110"/>
  <c r="Z110"/>
  <c r="T110"/>
  <c r="Q110"/>
  <c r="Z102"/>
  <c r="W102"/>
  <c r="Q102"/>
  <c r="T102"/>
  <c r="T89"/>
  <c r="Z89"/>
  <c r="W89"/>
  <c r="Q89"/>
  <c r="Z80"/>
  <c r="T80"/>
  <c r="W80"/>
  <c r="Q80"/>
  <c r="T71"/>
  <c r="Z71"/>
  <c r="W71"/>
  <c r="Q71"/>
  <c r="Z61"/>
  <c r="T61"/>
  <c r="Q61"/>
  <c r="W61"/>
  <c r="T369"/>
  <c r="Q369"/>
  <c r="W369"/>
  <c r="Z369"/>
  <c r="W351"/>
  <c r="T351"/>
  <c r="Z351"/>
  <c r="Q351"/>
  <c r="Q338"/>
  <c r="W338"/>
  <c r="Z338"/>
  <c r="T338"/>
  <c r="W321"/>
  <c r="Q321"/>
  <c r="T321"/>
  <c r="Z321"/>
  <c r="W304"/>
  <c r="T304"/>
  <c r="Q304"/>
  <c r="Z304"/>
  <c r="Q287"/>
  <c r="W287"/>
  <c r="T287"/>
  <c r="Z287"/>
  <c r="Q270"/>
  <c r="W270"/>
  <c r="T270"/>
  <c r="Z270"/>
  <c r="W253"/>
  <c r="T253"/>
  <c r="Z253"/>
  <c r="Q253"/>
  <c r="Q235"/>
  <c r="T235"/>
  <c r="Z235"/>
  <c r="W235"/>
  <c r="T212"/>
  <c r="Q212"/>
  <c r="W212"/>
  <c r="Z212"/>
  <c r="T195"/>
  <c r="Q195"/>
  <c r="Z195"/>
  <c r="W195"/>
  <c r="Z177"/>
  <c r="T177"/>
  <c r="Q177"/>
  <c r="W177"/>
  <c r="Q160"/>
  <c r="W160"/>
  <c r="Z160"/>
  <c r="T160"/>
  <c r="W142"/>
  <c r="Z142"/>
  <c r="T142"/>
  <c r="Q142"/>
  <c r="Q124"/>
  <c r="Z124"/>
  <c r="W124"/>
  <c r="T124"/>
  <c r="Z111"/>
  <c r="W111"/>
  <c r="T111"/>
  <c r="Q111"/>
  <c r="W92"/>
  <c r="Q92"/>
  <c r="Z92"/>
  <c r="T92"/>
  <c r="T72"/>
  <c r="Z72"/>
  <c r="W72"/>
  <c r="Q72"/>
  <c r="W99"/>
  <c r="Q99"/>
  <c r="T99"/>
  <c r="Z99"/>
  <c r="W361"/>
  <c r="Q361"/>
  <c r="T361"/>
  <c r="Z361"/>
  <c r="W344"/>
  <c r="Q344"/>
  <c r="Z344"/>
  <c r="T344"/>
  <c r="W326"/>
  <c r="T326"/>
  <c r="Z326"/>
  <c r="Q326"/>
  <c r="T309"/>
  <c r="W309"/>
  <c r="Q309"/>
  <c r="Z309"/>
  <c r="T293"/>
  <c r="Z293"/>
  <c r="Q293"/>
  <c r="W293"/>
  <c r="Z276"/>
  <c r="T276"/>
  <c r="W276"/>
  <c r="Q276"/>
  <c r="Z258"/>
  <c r="T258"/>
  <c r="W258"/>
  <c r="Q258"/>
  <c r="Z241"/>
  <c r="T241"/>
  <c r="W241"/>
  <c r="Q241"/>
  <c r="Z223"/>
  <c r="T223"/>
  <c r="W223"/>
  <c r="Q223"/>
  <c r="Z205"/>
  <c r="W205"/>
  <c r="Q205"/>
  <c r="T205"/>
  <c r="T187"/>
  <c r="W187"/>
  <c r="Z187"/>
  <c r="Q187"/>
  <c r="Q170"/>
  <c r="T170"/>
  <c r="W170"/>
  <c r="Z170"/>
  <c r="Z148"/>
  <c r="Q148"/>
  <c r="T148"/>
  <c r="W148"/>
  <c r="W129"/>
  <c r="Z129"/>
  <c r="T129"/>
  <c r="Q129"/>
  <c r="T112"/>
  <c r="Z112"/>
  <c r="Q112"/>
  <c r="W112"/>
  <c r="W93"/>
  <c r="Z93"/>
  <c r="Q93"/>
  <c r="T93"/>
  <c r="Z73"/>
  <c r="T73"/>
  <c r="W73"/>
  <c r="Q73"/>
  <c r="Q214"/>
  <c r="W214"/>
  <c r="T214"/>
  <c r="Z214"/>
  <c r="W371"/>
  <c r="T371"/>
  <c r="Q371"/>
  <c r="Z371"/>
  <c r="Q362"/>
  <c r="Z362"/>
  <c r="W362"/>
  <c r="T362"/>
  <c r="Q353"/>
  <c r="W353"/>
  <c r="T353"/>
  <c r="Z353"/>
  <c r="W345"/>
  <c r="Z345"/>
  <c r="Q345"/>
  <c r="T345"/>
  <c r="W336"/>
  <c r="Z336"/>
  <c r="T336"/>
  <c r="Q336"/>
  <c r="T327"/>
  <c r="W327"/>
  <c r="Q327"/>
  <c r="Z327"/>
  <c r="W319"/>
  <c r="Q319"/>
  <c r="Z319"/>
  <c r="T319"/>
  <c r="T310"/>
  <c r="W310"/>
  <c r="Q310"/>
  <c r="Z310"/>
  <c r="T302"/>
  <c r="Q302"/>
  <c r="Z302"/>
  <c r="W302"/>
  <c r="T294"/>
  <c r="W294"/>
  <c r="Q294"/>
  <c r="Z294"/>
  <c r="W285"/>
  <c r="Z285"/>
  <c r="T285"/>
  <c r="Q285"/>
  <c r="Q277"/>
  <c r="T277"/>
  <c r="W277"/>
  <c r="Z277"/>
  <c r="Z268"/>
  <c r="W268"/>
  <c r="Q268"/>
  <c r="T268"/>
  <c r="Q259"/>
  <c r="W259"/>
  <c r="T259"/>
  <c r="Z259"/>
  <c r="T251"/>
  <c r="W251"/>
  <c r="Q251"/>
  <c r="Z251"/>
  <c r="W242"/>
  <c r="Z242"/>
  <c r="T242"/>
  <c r="Q242"/>
  <c r="T233"/>
  <c r="Q233"/>
  <c r="W233"/>
  <c r="Z233"/>
  <c r="Q224"/>
  <c r="T224"/>
  <c r="Z224"/>
  <c r="W224"/>
  <c r="W216"/>
  <c r="Z216"/>
  <c r="Q216"/>
  <c r="T216"/>
  <c r="Q206"/>
  <c r="Z206"/>
  <c r="T206"/>
  <c r="W206"/>
  <c r="T197"/>
  <c r="W197"/>
  <c r="Z197"/>
  <c r="Q197"/>
  <c r="W189"/>
  <c r="Q189"/>
  <c r="T189"/>
  <c r="Z189"/>
  <c r="W179"/>
  <c r="T179"/>
  <c r="Z179"/>
  <c r="Q179"/>
  <c r="Q171"/>
  <c r="T171"/>
  <c r="W171"/>
  <c r="Z171"/>
  <c r="Q162"/>
  <c r="W162"/>
  <c r="T162"/>
  <c r="Z162"/>
  <c r="W153"/>
  <c r="T153"/>
  <c r="Z153"/>
  <c r="Q153"/>
  <c r="Q144"/>
  <c r="Z144"/>
  <c r="T144"/>
  <c r="W144"/>
  <c r="Z131"/>
  <c r="Q131"/>
  <c r="W131"/>
  <c r="T131"/>
  <c r="Z122"/>
  <c r="T122"/>
  <c r="W122"/>
  <c r="Q122"/>
  <c r="Q113"/>
  <c r="T113"/>
  <c r="W113"/>
  <c r="Z113"/>
  <c r="Q105"/>
  <c r="Z105"/>
  <c r="W105"/>
  <c r="T105"/>
  <c r="T94"/>
  <c r="Q94"/>
  <c r="W94"/>
  <c r="Z94"/>
  <c r="Z84"/>
  <c r="T84"/>
  <c r="W84"/>
  <c r="Q84"/>
  <c r="T74"/>
  <c r="W74"/>
  <c r="Q74"/>
  <c r="Z74"/>
  <c r="Z66"/>
  <c r="W66"/>
  <c r="Q66"/>
  <c r="T66"/>
  <c r="W91"/>
  <c r="Q91"/>
  <c r="T91"/>
  <c r="Z91"/>
  <c r="Q364"/>
  <c r="W364"/>
  <c r="Z364"/>
  <c r="T364"/>
  <c r="W347"/>
  <c r="T347"/>
  <c r="Q347"/>
  <c r="Z347"/>
  <c r="Q325"/>
  <c r="W325"/>
  <c r="Z325"/>
  <c r="T325"/>
  <c r="T308"/>
  <c r="W308"/>
  <c r="Q308"/>
  <c r="Z308"/>
  <c r="W292"/>
  <c r="Z292"/>
  <c r="T292"/>
  <c r="Q292"/>
  <c r="Z275"/>
  <c r="Q275"/>
  <c r="T275"/>
  <c r="W275"/>
  <c r="Z257"/>
  <c r="Q257"/>
  <c r="W257"/>
  <c r="T257"/>
  <c r="Q240"/>
  <c r="W240"/>
  <c r="Z240"/>
  <c r="T240"/>
  <c r="Z226"/>
  <c r="T226"/>
  <c r="Q226"/>
  <c r="W226"/>
  <c r="W208"/>
  <c r="Q208"/>
  <c r="T208"/>
  <c r="Z208"/>
  <c r="T191"/>
  <c r="Z191"/>
  <c r="W191"/>
  <c r="Q191"/>
  <c r="Z173"/>
  <c r="T173"/>
  <c r="W173"/>
  <c r="Q173"/>
  <c r="W156"/>
  <c r="Q156"/>
  <c r="T156"/>
  <c r="Z156"/>
  <c r="Z137"/>
  <c r="Q137"/>
  <c r="W137"/>
  <c r="T137"/>
  <c r="T116"/>
  <c r="Q116"/>
  <c r="Z116"/>
  <c r="W116"/>
  <c r="T96"/>
  <c r="Z96"/>
  <c r="Q96"/>
  <c r="W96"/>
  <c r="T77"/>
  <c r="W77"/>
  <c r="Q77"/>
  <c r="Z77"/>
  <c r="Q58"/>
  <c r="W58"/>
  <c r="T58"/>
  <c r="Z58"/>
  <c r="T375"/>
  <c r="W375"/>
  <c r="Z375"/>
  <c r="Q375"/>
  <c r="W357"/>
  <c r="Q357"/>
  <c r="T357"/>
  <c r="Z357"/>
  <c r="Q339"/>
  <c r="Z339"/>
  <c r="W339"/>
  <c r="T339"/>
  <c r="Z322"/>
  <c r="Q322"/>
  <c r="T322"/>
  <c r="W322"/>
  <c r="Q305"/>
  <c r="W305"/>
  <c r="Z305"/>
  <c r="T305"/>
  <c r="T288"/>
  <c r="Z288"/>
  <c r="Q288"/>
  <c r="W288"/>
  <c r="W271"/>
  <c r="Z271"/>
  <c r="T271"/>
  <c r="Q271"/>
  <c r="T254"/>
  <c r="W254"/>
  <c r="Z254"/>
  <c r="Q254"/>
  <c r="Z236"/>
  <c r="Q236"/>
  <c r="W236"/>
  <c r="T236"/>
  <c r="Z219"/>
  <c r="Q219"/>
  <c r="W219"/>
  <c r="T219"/>
  <c r="Q200"/>
  <c r="Z200"/>
  <c r="T200"/>
  <c r="W200"/>
  <c r="T183"/>
  <c r="Q183"/>
  <c r="W183"/>
  <c r="Z183"/>
  <c r="Q165"/>
  <c r="W165"/>
  <c r="Z165"/>
  <c r="T165"/>
  <c r="W152"/>
  <c r="T152"/>
  <c r="Z152"/>
  <c r="Q152"/>
  <c r="T134"/>
  <c r="W134"/>
  <c r="Q134"/>
  <c r="Z134"/>
  <c r="T117"/>
  <c r="W117"/>
  <c r="Z117"/>
  <c r="Q117"/>
  <c r="Q97"/>
  <c r="Z97"/>
  <c r="W97"/>
  <c r="T97"/>
  <c r="T78"/>
  <c r="Q78"/>
  <c r="W78"/>
  <c r="Z78"/>
  <c r="W59"/>
  <c r="Q59"/>
  <c r="Z59"/>
  <c r="T59"/>
  <c r="BJ40" i="7"/>
  <c r="BJ39"/>
  <c r="BJ45"/>
  <c r="BJ34"/>
  <c r="BJ47"/>
  <c r="K249" i="8"/>
  <c r="N249"/>
  <c r="K57"/>
  <c r="N57"/>
  <c r="K180"/>
  <c r="N180"/>
  <c r="K115"/>
  <c r="N115"/>
  <c r="K18"/>
  <c r="N18"/>
  <c r="E180"/>
  <c r="H180"/>
  <c r="E249"/>
  <c r="H249"/>
  <c r="E57"/>
  <c r="H57"/>
  <c r="E115"/>
  <c r="H115"/>
  <c r="E18"/>
  <c r="H18"/>
  <c r="BJ54" i="7"/>
  <c r="BJ30"/>
  <c r="BJ35"/>
  <c r="BJ37"/>
  <c r="BJ38"/>
  <c r="BJ42"/>
  <c r="BJ43"/>
  <c r="BJ44"/>
  <c r="BJ51"/>
  <c r="F381"/>
  <c r="Q55" i="8" l="1"/>
  <c r="Z55"/>
  <c r="Z379" s="1"/>
  <c r="W55"/>
  <c r="W379" s="1"/>
  <c r="T55"/>
  <c r="T379" s="1"/>
  <c r="BJ29" i="7"/>
  <c r="K6" i="8" l="1"/>
  <c r="B27"/>
  <c r="B6"/>
  <c r="BI29" i="7"/>
  <c r="BI8"/>
  <c r="BB8"/>
  <c r="BB29"/>
  <c r="B24"/>
  <c r="AJ24" s="1"/>
  <c r="AL24" s="1"/>
  <c r="B28"/>
  <c r="AL28" s="1"/>
  <c r="B21"/>
  <c r="AJ21" s="1"/>
  <c r="AL21" s="1"/>
  <c r="B22"/>
  <c r="AJ22" s="1"/>
  <c r="AL22" s="1"/>
  <c r="B23"/>
  <c r="AJ23" s="1"/>
  <c r="AL23" s="1"/>
  <c r="B25"/>
  <c r="AJ25" s="1"/>
  <c r="AL25" s="1"/>
  <c r="B26"/>
  <c r="AJ26" s="1"/>
  <c r="AL26" s="1"/>
  <c r="B27"/>
  <c r="AJ27" s="1"/>
  <c r="AL27" s="1"/>
  <c r="BI26" l="1"/>
  <c r="AM26"/>
  <c r="B24" i="8" s="1"/>
  <c r="Q24" s="1"/>
  <c r="BI22" i="7"/>
  <c r="AM22"/>
  <c r="B20" i="8" s="1"/>
  <c r="Q20" s="1"/>
  <c r="BI25" i="7"/>
  <c r="AM25"/>
  <c r="B23" i="8" s="1"/>
  <c r="Q23" s="1"/>
  <c r="BI28" i="7"/>
  <c r="AM28"/>
  <c r="B26" i="8" s="1"/>
  <c r="Q26" s="1"/>
  <c r="BI21" i="7"/>
  <c r="AM21"/>
  <c r="B19" i="8" s="1"/>
  <c r="Q19" s="1"/>
  <c r="BI27" i="7"/>
  <c r="AM27"/>
  <c r="B25" i="8" s="1"/>
  <c r="Q25" s="1"/>
  <c r="BI23" i="7"/>
  <c r="AM23"/>
  <c r="B21" i="8" s="1"/>
  <c r="Q21" s="1"/>
  <c r="BI24" i="7"/>
  <c r="AM24"/>
  <c r="B22" i="8" s="1"/>
  <c r="Q22" s="1"/>
  <c r="N6"/>
  <c r="K27"/>
  <c r="N27"/>
  <c r="H27"/>
  <c r="E6"/>
  <c r="E27"/>
  <c r="H6"/>
  <c r="Q17" l="1"/>
  <c r="Q379" s="1"/>
  <c r="K352"/>
  <c r="N352"/>
  <c r="K295"/>
  <c r="N295"/>
  <c r="K285"/>
  <c r="N285"/>
  <c r="K220"/>
  <c r="N220"/>
  <c r="K200"/>
  <c r="N200"/>
  <c r="K151"/>
  <c r="N151"/>
  <c r="K129"/>
  <c r="N129"/>
  <c r="K77"/>
  <c r="N77"/>
  <c r="K354"/>
  <c r="N354"/>
  <c r="K351"/>
  <c r="N351"/>
  <c r="K280"/>
  <c r="N280"/>
  <c r="K191"/>
  <c r="N191"/>
  <c r="K139"/>
  <c r="N139"/>
  <c r="K344"/>
  <c r="N344"/>
  <c r="K270"/>
  <c r="N270"/>
  <c r="K190"/>
  <c r="N190"/>
  <c r="K119"/>
  <c r="N119"/>
  <c r="K67"/>
  <c r="N67"/>
  <c r="K363"/>
  <c r="N363"/>
  <c r="K335"/>
  <c r="N335"/>
  <c r="K300"/>
  <c r="N300"/>
  <c r="K273"/>
  <c r="N273"/>
  <c r="K232"/>
  <c r="N232"/>
  <c r="K203"/>
  <c r="N203"/>
  <c r="K168"/>
  <c r="N168"/>
  <c r="K152"/>
  <c r="N152"/>
  <c r="K105"/>
  <c r="N105"/>
  <c r="K347"/>
  <c r="N347"/>
  <c r="K284"/>
  <c r="N284"/>
  <c r="K205"/>
  <c r="N205"/>
  <c r="K135"/>
  <c r="N135"/>
  <c r="K96"/>
  <c r="N96"/>
  <c r="K350"/>
  <c r="N350"/>
  <c r="K275"/>
  <c r="N275"/>
  <c r="K186"/>
  <c r="N186"/>
  <c r="K102"/>
  <c r="N102"/>
  <c r="K348"/>
  <c r="N348"/>
  <c r="K316"/>
  <c r="N316"/>
  <c r="K307"/>
  <c r="N307"/>
  <c r="K265"/>
  <c r="N265"/>
  <c r="K241"/>
  <c r="N241"/>
  <c r="K206"/>
  <c r="N206"/>
  <c r="K172"/>
  <c r="N172"/>
  <c r="K132"/>
  <c r="N132"/>
  <c r="K112"/>
  <c r="N112"/>
  <c r="K365"/>
  <c r="N365"/>
  <c r="K314"/>
  <c r="N314"/>
  <c r="K256"/>
  <c r="N256"/>
  <c r="K175"/>
  <c r="N175"/>
  <c r="K128"/>
  <c r="N128"/>
  <c r="K58"/>
  <c r="N58"/>
  <c r="K287"/>
  <c r="N287"/>
  <c r="K208"/>
  <c r="N208"/>
  <c r="K134"/>
  <c r="N134"/>
  <c r="K359"/>
  <c r="N359"/>
  <c r="K353"/>
  <c r="N353"/>
  <c r="K296"/>
  <c r="N296"/>
  <c r="K254"/>
  <c r="N254"/>
  <c r="K221"/>
  <c r="N221"/>
  <c r="K201"/>
  <c r="N201"/>
  <c r="K155"/>
  <c r="N155"/>
  <c r="K126"/>
  <c r="N126"/>
  <c r="K78"/>
  <c r="N78"/>
  <c r="K361"/>
  <c r="N361"/>
  <c r="K276"/>
  <c r="N276"/>
  <c r="K183"/>
  <c r="N183"/>
  <c r="K164"/>
  <c r="N164"/>
  <c r="K378"/>
  <c r="N378"/>
  <c r="K362"/>
  <c r="N362"/>
  <c r="K334"/>
  <c r="N334"/>
  <c r="K323"/>
  <c r="N323"/>
  <c r="K299"/>
  <c r="N299"/>
  <c r="K291"/>
  <c r="N291"/>
  <c r="K289"/>
  <c r="N289"/>
  <c r="K257"/>
  <c r="N257"/>
  <c r="K231"/>
  <c r="N231"/>
  <c r="K224"/>
  <c r="N224"/>
  <c r="K214"/>
  <c r="N214"/>
  <c r="K184"/>
  <c r="N184"/>
  <c r="K158"/>
  <c r="N158"/>
  <c r="K140"/>
  <c r="N140"/>
  <c r="K117"/>
  <c r="N117"/>
  <c r="K104"/>
  <c r="N104"/>
  <c r="K97"/>
  <c r="N97"/>
  <c r="K76"/>
  <c r="N76"/>
  <c r="K69"/>
  <c r="N69"/>
  <c r="K371"/>
  <c r="N371"/>
  <c r="K337"/>
  <c r="N337"/>
  <c r="K298"/>
  <c r="N298"/>
  <c r="K288"/>
  <c r="N288"/>
  <c r="K238"/>
  <c r="N238"/>
  <c r="K199"/>
  <c r="N199"/>
  <c r="K165"/>
  <c r="N165"/>
  <c r="K116"/>
  <c r="N116"/>
  <c r="K92"/>
  <c r="N92"/>
  <c r="K64"/>
  <c r="N64"/>
  <c r="K374"/>
  <c r="N374"/>
  <c r="K317"/>
  <c r="N317"/>
  <c r="K309"/>
  <c r="N309"/>
  <c r="K255"/>
  <c r="N255"/>
  <c r="K222"/>
  <c r="N222"/>
  <c r="K189"/>
  <c r="N189"/>
  <c r="K149"/>
  <c r="N149"/>
  <c r="K127"/>
  <c r="N127"/>
  <c r="K85"/>
  <c r="N85"/>
  <c r="K71"/>
  <c r="N71"/>
  <c r="K373"/>
  <c r="N373"/>
  <c r="K345"/>
  <c r="N345"/>
  <c r="K339"/>
  <c r="N339"/>
  <c r="K328"/>
  <c r="N328"/>
  <c r="K304"/>
  <c r="N304"/>
  <c r="K278"/>
  <c r="N278"/>
  <c r="K269"/>
  <c r="N269"/>
  <c r="K262"/>
  <c r="N262"/>
  <c r="K236"/>
  <c r="N236"/>
  <c r="K216"/>
  <c r="N216"/>
  <c r="K193"/>
  <c r="N193"/>
  <c r="K169"/>
  <c r="N169"/>
  <c r="K159"/>
  <c r="N159"/>
  <c r="K141"/>
  <c r="N141"/>
  <c r="K118"/>
  <c r="N118"/>
  <c r="K109"/>
  <c r="N109"/>
  <c r="K84"/>
  <c r="N84"/>
  <c r="K60"/>
  <c r="N60"/>
  <c r="K333"/>
  <c r="N333"/>
  <c r="K302"/>
  <c r="N302"/>
  <c r="K267"/>
  <c r="N267"/>
  <c r="K234"/>
  <c r="N234"/>
  <c r="K213"/>
  <c r="N213"/>
  <c r="K179"/>
  <c r="N179"/>
  <c r="K120"/>
  <c r="N120"/>
  <c r="K86"/>
  <c r="N86"/>
  <c r="K370"/>
  <c r="N370"/>
  <c r="K336"/>
  <c r="N336"/>
  <c r="K297"/>
  <c r="N297"/>
  <c r="K283"/>
  <c r="N283"/>
  <c r="K243"/>
  <c r="N243"/>
  <c r="K212"/>
  <c r="N212"/>
  <c r="K174"/>
  <c r="N174"/>
  <c r="K146"/>
  <c r="N146"/>
  <c r="K101"/>
  <c r="N101"/>
  <c r="K74"/>
  <c r="N74"/>
  <c r="K358"/>
  <c r="N358"/>
  <c r="K319"/>
  <c r="N319"/>
  <c r="K311"/>
  <c r="N311"/>
  <c r="K253"/>
  <c r="N253"/>
  <c r="K245"/>
  <c r="N245"/>
  <c r="K210"/>
  <c r="N210"/>
  <c r="K176"/>
  <c r="N176"/>
  <c r="K136"/>
  <c r="N136"/>
  <c r="K93"/>
  <c r="N93"/>
  <c r="K65"/>
  <c r="N65"/>
  <c r="K294"/>
  <c r="N294"/>
  <c r="K240"/>
  <c r="N240"/>
  <c r="K157"/>
  <c r="N157"/>
  <c r="K107"/>
  <c r="N107"/>
  <c r="K368"/>
  <c r="N368"/>
  <c r="K301"/>
  <c r="N301"/>
  <c r="K237"/>
  <c r="N237"/>
  <c r="K160"/>
  <c r="N160"/>
  <c r="K95"/>
  <c r="N95"/>
  <c r="K369"/>
  <c r="N369"/>
  <c r="K324"/>
  <c r="N324"/>
  <c r="K274"/>
  <c r="N274"/>
  <c r="K258"/>
  <c r="N258"/>
  <c r="K225"/>
  <c r="N225"/>
  <c r="K185"/>
  <c r="N185"/>
  <c r="K137"/>
  <c r="N137"/>
  <c r="K98"/>
  <c r="N98"/>
  <c r="K63"/>
  <c r="N63"/>
  <c r="K330"/>
  <c r="N330"/>
  <c r="K244"/>
  <c r="N244"/>
  <c r="K171"/>
  <c r="N171"/>
  <c r="K72"/>
  <c r="N72"/>
  <c r="K329"/>
  <c r="N329"/>
  <c r="K259"/>
  <c r="N259"/>
  <c r="K204"/>
  <c r="N204"/>
  <c r="K153"/>
  <c r="N153"/>
  <c r="K376"/>
  <c r="N376"/>
  <c r="K342"/>
  <c r="N342"/>
  <c r="K281"/>
  <c r="N281"/>
  <c r="K230"/>
  <c r="N230"/>
  <c r="K196"/>
  <c r="N196"/>
  <c r="K166"/>
  <c r="N166"/>
  <c r="K125"/>
  <c r="N125"/>
  <c r="K87"/>
  <c r="N87"/>
  <c r="K59"/>
  <c r="N59"/>
  <c r="K326"/>
  <c r="N326"/>
  <c r="K209"/>
  <c r="N209"/>
  <c r="K143"/>
  <c r="N143"/>
  <c r="K82"/>
  <c r="N82"/>
  <c r="K346"/>
  <c r="N346"/>
  <c r="K293"/>
  <c r="N293"/>
  <c r="K247"/>
  <c r="N247"/>
  <c r="K178"/>
  <c r="N178"/>
  <c r="K110"/>
  <c r="N110"/>
  <c r="K320"/>
  <c r="N320"/>
  <c r="K312"/>
  <c r="N312"/>
  <c r="K286"/>
  <c r="N286"/>
  <c r="K246"/>
  <c r="N246"/>
  <c r="K211"/>
  <c r="N211"/>
  <c r="K177"/>
  <c r="N177"/>
  <c r="K133"/>
  <c r="N133"/>
  <c r="K94"/>
  <c r="N94"/>
  <c r="K70"/>
  <c r="N70"/>
  <c r="K322"/>
  <c r="N322"/>
  <c r="K260"/>
  <c r="N260"/>
  <c r="K223"/>
  <c r="N223"/>
  <c r="K148"/>
  <c r="N148"/>
  <c r="K111"/>
  <c r="N111"/>
  <c r="K364"/>
  <c r="N364"/>
  <c r="K321"/>
  <c r="N321"/>
  <c r="K313"/>
  <c r="N313"/>
  <c r="K251"/>
  <c r="N251"/>
  <c r="K218"/>
  <c r="N218"/>
  <c r="K198"/>
  <c r="N198"/>
  <c r="K123"/>
  <c r="N123"/>
  <c r="K89"/>
  <c r="N89"/>
  <c r="K372"/>
  <c r="N372"/>
  <c r="K356"/>
  <c r="N356"/>
  <c r="K338"/>
  <c r="N338"/>
  <c r="K327"/>
  <c r="N327"/>
  <c r="K303"/>
  <c r="N303"/>
  <c r="K277"/>
  <c r="N277"/>
  <c r="K268"/>
  <c r="N268"/>
  <c r="K261"/>
  <c r="N261"/>
  <c r="K235"/>
  <c r="N235"/>
  <c r="K228"/>
  <c r="N228"/>
  <c r="K192"/>
  <c r="N192"/>
  <c r="K182"/>
  <c r="N182"/>
  <c r="K162"/>
  <c r="N162"/>
  <c r="K144"/>
  <c r="N144"/>
  <c r="K121"/>
  <c r="N121"/>
  <c r="K108"/>
  <c r="N108"/>
  <c r="K83"/>
  <c r="N83"/>
  <c r="K73"/>
  <c r="N73"/>
  <c r="K357"/>
  <c r="N357"/>
  <c r="K318"/>
  <c r="N318"/>
  <c r="K306"/>
  <c r="N306"/>
  <c r="K271"/>
  <c r="N271"/>
  <c r="K227"/>
  <c r="N227"/>
  <c r="K187"/>
  <c r="N187"/>
  <c r="K150"/>
  <c r="N150"/>
  <c r="K124"/>
  <c r="N124"/>
  <c r="K91"/>
  <c r="N91"/>
  <c r="K68"/>
  <c r="N68"/>
  <c r="K360"/>
  <c r="N360"/>
  <c r="K325"/>
  <c r="N325"/>
  <c r="K279"/>
  <c r="N279"/>
  <c r="K263"/>
  <c r="N263"/>
  <c r="K226"/>
  <c r="N226"/>
  <c r="K170"/>
  <c r="N170"/>
  <c r="K142"/>
  <c r="N142"/>
  <c r="K106"/>
  <c r="N106"/>
  <c r="K79"/>
  <c r="N79"/>
  <c r="K377"/>
  <c r="N377"/>
  <c r="K349"/>
  <c r="N349"/>
  <c r="K332"/>
  <c r="N332"/>
  <c r="K292"/>
  <c r="N292"/>
  <c r="K308"/>
  <c r="N308"/>
  <c r="K282"/>
  <c r="N282"/>
  <c r="K250"/>
  <c r="N250"/>
  <c r="K242"/>
  <c r="N242"/>
  <c r="K217"/>
  <c r="N217"/>
  <c r="K207"/>
  <c r="N207"/>
  <c r="K197"/>
  <c r="N197"/>
  <c r="K173"/>
  <c r="N173"/>
  <c r="K163"/>
  <c r="N163"/>
  <c r="K145"/>
  <c r="N145"/>
  <c r="K122"/>
  <c r="N122"/>
  <c r="K113"/>
  <c r="N113"/>
  <c r="K88"/>
  <c r="N88"/>
  <c r="K66"/>
  <c r="N66"/>
  <c r="K375"/>
  <c r="N375"/>
  <c r="K341"/>
  <c r="N341"/>
  <c r="K310"/>
  <c r="N310"/>
  <c r="K252"/>
  <c r="N252"/>
  <c r="K219"/>
  <c r="N219"/>
  <c r="K195"/>
  <c r="N195"/>
  <c r="K161"/>
  <c r="N161"/>
  <c r="K103"/>
  <c r="N103"/>
  <c r="K80"/>
  <c r="N80"/>
  <c r="K367"/>
  <c r="N367"/>
  <c r="K340"/>
  <c r="N340"/>
  <c r="K305"/>
  <c r="N305"/>
  <c r="K266"/>
  <c r="N266"/>
  <c r="K233"/>
  <c r="N233"/>
  <c r="K194"/>
  <c r="N194"/>
  <c r="K156"/>
  <c r="N156"/>
  <c r="K131"/>
  <c r="N131"/>
  <c r="K99"/>
  <c r="N99"/>
  <c r="K61"/>
  <c r="N61"/>
  <c r="K21"/>
  <c r="N21"/>
  <c r="K19"/>
  <c r="N19"/>
  <c r="K22"/>
  <c r="N22"/>
  <c r="K26"/>
  <c r="N26"/>
  <c r="K25"/>
  <c r="N25"/>
  <c r="K23"/>
  <c r="N23"/>
  <c r="K24"/>
  <c r="N24"/>
  <c r="K20"/>
  <c r="N20"/>
  <c r="E376"/>
  <c r="H376"/>
  <c r="E348"/>
  <c r="H348"/>
  <c r="E316"/>
  <c r="H316"/>
  <c r="E281"/>
  <c r="H281"/>
  <c r="E241"/>
  <c r="H241"/>
  <c r="E206"/>
  <c r="H206"/>
  <c r="E196"/>
  <c r="H196"/>
  <c r="E166"/>
  <c r="H166"/>
  <c r="E125"/>
  <c r="H125"/>
  <c r="E87"/>
  <c r="H87"/>
  <c r="E365"/>
  <c r="H365"/>
  <c r="E314"/>
  <c r="H314"/>
  <c r="E209"/>
  <c r="H209"/>
  <c r="E143"/>
  <c r="H143"/>
  <c r="E58"/>
  <c r="H58"/>
  <c r="E293"/>
  <c r="H293"/>
  <c r="E247"/>
  <c r="H247"/>
  <c r="E178"/>
  <c r="H178"/>
  <c r="E110"/>
  <c r="H110"/>
  <c r="E353"/>
  <c r="H353"/>
  <c r="E296"/>
  <c r="H296"/>
  <c r="E254"/>
  <c r="H254"/>
  <c r="E221"/>
  <c r="H221"/>
  <c r="E201"/>
  <c r="H201"/>
  <c r="E177"/>
  <c r="H177"/>
  <c r="E126"/>
  <c r="H126"/>
  <c r="E78"/>
  <c r="H78"/>
  <c r="E70"/>
  <c r="H70"/>
  <c r="E322"/>
  <c r="H322"/>
  <c r="E223"/>
  <c r="H223"/>
  <c r="E148"/>
  <c r="H148"/>
  <c r="E364"/>
  <c r="H364"/>
  <c r="E313"/>
  <c r="H313"/>
  <c r="E218"/>
  <c r="H218"/>
  <c r="E164"/>
  <c r="H164"/>
  <c r="E338"/>
  <c r="H338"/>
  <c r="E303"/>
  <c r="H303"/>
  <c r="E268"/>
  <c r="H268"/>
  <c r="E235"/>
  <c r="H235"/>
  <c r="E192"/>
  <c r="H192"/>
  <c r="E162"/>
  <c r="H162"/>
  <c r="E121"/>
  <c r="H121"/>
  <c r="E108"/>
  <c r="H108"/>
  <c r="E73"/>
  <c r="H73"/>
  <c r="E318"/>
  <c r="H318"/>
  <c r="E271"/>
  <c r="H271"/>
  <c r="E187"/>
  <c r="H187"/>
  <c r="E124"/>
  <c r="H124"/>
  <c r="E68"/>
  <c r="H68"/>
  <c r="E325"/>
  <c r="H325"/>
  <c r="E226"/>
  <c r="H226"/>
  <c r="E142"/>
  <c r="H142"/>
  <c r="E79"/>
  <c r="H79"/>
  <c r="E292"/>
  <c r="H292"/>
  <c r="E282"/>
  <c r="H282"/>
  <c r="E217"/>
  <c r="H217"/>
  <c r="E197"/>
  <c r="H197"/>
  <c r="E173"/>
  <c r="H173"/>
  <c r="E145"/>
  <c r="H145"/>
  <c r="E113"/>
  <c r="H113"/>
  <c r="E375"/>
  <c r="H375"/>
  <c r="E310"/>
  <c r="H310"/>
  <c r="E219"/>
  <c r="H219"/>
  <c r="E161"/>
  <c r="H161"/>
  <c r="E80"/>
  <c r="H80"/>
  <c r="E340"/>
  <c r="H340"/>
  <c r="E266"/>
  <c r="H266"/>
  <c r="E233"/>
  <c r="H233"/>
  <c r="E156"/>
  <c r="H156"/>
  <c r="E131"/>
  <c r="H131"/>
  <c r="E99"/>
  <c r="H99"/>
  <c r="E61"/>
  <c r="H61"/>
  <c r="E378"/>
  <c r="H378"/>
  <c r="E362"/>
  <c r="H362"/>
  <c r="E334"/>
  <c r="H334"/>
  <c r="E323"/>
  <c r="H323"/>
  <c r="E299"/>
  <c r="H299"/>
  <c r="E291"/>
  <c r="H291"/>
  <c r="E289"/>
  <c r="H289"/>
  <c r="E257"/>
  <c r="H257"/>
  <c r="E231"/>
  <c r="H231"/>
  <c r="E224"/>
  <c r="H224"/>
  <c r="E214"/>
  <c r="H214"/>
  <c r="E184"/>
  <c r="H184"/>
  <c r="E158"/>
  <c r="H158"/>
  <c r="E140"/>
  <c r="H140"/>
  <c r="E117"/>
  <c r="H117"/>
  <c r="E104"/>
  <c r="H104"/>
  <c r="E97"/>
  <c r="H97"/>
  <c r="E76"/>
  <c r="H76"/>
  <c r="E69"/>
  <c r="H69"/>
  <c r="E371"/>
  <c r="H371"/>
  <c r="E337"/>
  <c r="H337"/>
  <c r="E298"/>
  <c r="H298"/>
  <c r="E288"/>
  <c r="H288"/>
  <c r="E238"/>
  <c r="H238"/>
  <c r="E199"/>
  <c r="H199"/>
  <c r="E165"/>
  <c r="H165"/>
  <c r="E116"/>
  <c r="H116"/>
  <c r="E92"/>
  <c r="H92"/>
  <c r="E64"/>
  <c r="H64"/>
  <c r="E374"/>
  <c r="H374"/>
  <c r="E317"/>
  <c r="H317"/>
  <c r="E309"/>
  <c r="H309"/>
  <c r="E255"/>
  <c r="H255"/>
  <c r="E222"/>
  <c r="H222"/>
  <c r="E189"/>
  <c r="H189"/>
  <c r="E149"/>
  <c r="H149"/>
  <c r="E127"/>
  <c r="H127"/>
  <c r="E85"/>
  <c r="H85"/>
  <c r="E71"/>
  <c r="H71"/>
  <c r="E373"/>
  <c r="H373"/>
  <c r="E345"/>
  <c r="H345"/>
  <c r="E339"/>
  <c r="H339"/>
  <c r="E328"/>
  <c r="H328"/>
  <c r="E304"/>
  <c r="H304"/>
  <c r="E278"/>
  <c r="H278"/>
  <c r="E269"/>
  <c r="H269"/>
  <c r="E262"/>
  <c r="H262"/>
  <c r="E236"/>
  <c r="H236"/>
  <c r="E216"/>
  <c r="H216"/>
  <c r="E193"/>
  <c r="H193"/>
  <c r="E169"/>
  <c r="H169"/>
  <c r="E159"/>
  <c r="H159"/>
  <c r="E141"/>
  <c r="H141"/>
  <c r="E118"/>
  <c r="H118"/>
  <c r="E109"/>
  <c r="H109"/>
  <c r="E84"/>
  <c r="H84"/>
  <c r="E60"/>
  <c r="H60"/>
  <c r="E333"/>
  <c r="H333"/>
  <c r="E302"/>
  <c r="H302"/>
  <c r="E267"/>
  <c r="H267"/>
  <c r="E234"/>
  <c r="H234"/>
  <c r="E213"/>
  <c r="H213"/>
  <c r="E179"/>
  <c r="H179"/>
  <c r="E120"/>
  <c r="H120"/>
  <c r="E86"/>
  <c r="H86"/>
  <c r="E370"/>
  <c r="H370"/>
  <c r="E336"/>
  <c r="H336"/>
  <c r="E297"/>
  <c r="H297"/>
  <c r="E283"/>
  <c r="H283"/>
  <c r="E243"/>
  <c r="H243"/>
  <c r="E212"/>
  <c r="H212"/>
  <c r="E174"/>
  <c r="H174"/>
  <c r="E146"/>
  <c r="H146"/>
  <c r="E101"/>
  <c r="H101"/>
  <c r="E74"/>
  <c r="H74"/>
  <c r="E342"/>
  <c r="H342"/>
  <c r="E307"/>
  <c r="H307"/>
  <c r="E265"/>
  <c r="H265"/>
  <c r="E230"/>
  <c r="H230"/>
  <c r="E172"/>
  <c r="H172"/>
  <c r="E132"/>
  <c r="H132"/>
  <c r="E112"/>
  <c r="H112"/>
  <c r="E59"/>
  <c r="H59"/>
  <c r="E326"/>
  <c r="H326"/>
  <c r="E256"/>
  <c r="H256"/>
  <c r="E175"/>
  <c r="H175"/>
  <c r="E128"/>
  <c r="H128"/>
  <c r="E82"/>
  <c r="H82"/>
  <c r="E346"/>
  <c r="H346"/>
  <c r="E287"/>
  <c r="H287"/>
  <c r="E208"/>
  <c r="H208"/>
  <c r="E134"/>
  <c r="H134"/>
  <c r="E359"/>
  <c r="H359"/>
  <c r="E320"/>
  <c r="H320"/>
  <c r="E312"/>
  <c r="H312"/>
  <c r="E286"/>
  <c r="H286"/>
  <c r="E246"/>
  <c r="H246"/>
  <c r="E211"/>
  <c r="H211"/>
  <c r="E155"/>
  <c r="H155"/>
  <c r="E133"/>
  <c r="H133"/>
  <c r="E94"/>
  <c r="H94"/>
  <c r="E361"/>
  <c r="H361"/>
  <c r="E276"/>
  <c r="H276"/>
  <c r="E260"/>
  <c r="H260"/>
  <c r="E183"/>
  <c r="H183"/>
  <c r="E111"/>
  <c r="H111"/>
  <c r="E321"/>
  <c r="H321"/>
  <c r="E251"/>
  <c r="H251"/>
  <c r="E198"/>
  <c r="H198"/>
  <c r="E123"/>
  <c r="H123"/>
  <c r="E89"/>
  <c r="H89"/>
  <c r="E372"/>
  <c r="H372"/>
  <c r="E356"/>
  <c r="H356"/>
  <c r="E327"/>
  <c r="H327"/>
  <c r="E277"/>
  <c r="H277"/>
  <c r="E261"/>
  <c r="H261"/>
  <c r="E228"/>
  <c r="H228"/>
  <c r="E182"/>
  <c r="H182"/>
  <c r="E144"/>
  <c r="H144"/>
  <c r="E83"/>
  <c r="H83"/>
  <c r="E357"/>
  <c r="H357"/>
  <c r="E306"/>
  <c r="H306"/>
  <c r="E227"/>
  <c r="H227"/>
  <c r="E150"/>
  <c r="H150"/>
  <c r="E91"/>
  <c r="H91"/>
  <c r="E360"/>
  <c r="H360"/>
  <c r="E279"/>
  <c r="H279"/>
  <c r="E263"/>
  <c r="H263"/>
  <c r="E170"/>
  <c r="H170"/>
  <c r="E106"/>
  <c r="H106"/>
  <c r="E377"/>
  <c r="H377"/>
  <c r="E349"/>
  <c r="H349"/>
  <c r="E332"/>
  <c r="H332"/>
  <c r="E308"/>
  <c r="H308"/>
  <c r="E250"/>
  <c r="H250"/>
  <c r="E242"/>
  <c r="H242"/>
  <c r="E207"/>
  <c r="H207"/>
  <c r="E163"/>
  <c r="H163"/>
  <c r="E122"/>
  <c r="H122"/>
  <c r="E88"/>
  <c r="H88"/>
  <c r="E66"/>
  <c r="H66"/>
  <c r="E341"/>
  <c r="H341"/>
  <c r="E252"/>
  <c r="H252"/>
  <c r="E195"/>
  <c r="H195"/>
  <c r="E103"/>
  <c r="H103"/>
  <c r="E367"/>
  <c r="H367"/>
  <c r="E305"/>
  <c r="H305"/>
  <c r="E194"/>
  <c r="H194"/>
  <c r="E358"/>
  <c r="H358"/>
  <c r="E352"/>
  <c r="H352"/>
  <c r="E319"/>
  <c r="H319"/>
  <c r="E295"/>
  <c r="H295"/>
  <c r="E311"/>
  <c r="H311"/>
  <c r="E285"/>
  <c r="H285"/>
  <c r="E253"/>
  <c r="H253"/>
  <c r="E245"/>
  <c r="H245"/>
  <c r="E220"/>
  <c r="H220"/>
  <c r="E210"/>
  <c r="H210"/>
  <c r="E200"/>
  <c r="H200"/>
  <c r="E176"/>
  <c r="H176"/>
  <c r="E151"/>
  <c r="H151"/>
  <c r="E136"/>
  <c r="H136"/>
  <c r="E129"/>
  <c r="H129"/>
  <c r="E93"/>
  <c r="H93"/>
  <c r="E77"/>
  <c r="H77"/>
  <c r="E65"/>
  <c r="H65"/>
  <c r="E354"/>
  <c r="H354"/>
  <c r="E351"/>
  <c r="H351"/>
  <c r="E294"/>
  <c r="H294"/>
  <c r="E280"/>
  <c r="H280"/>
  <c r="E240"/>
  <c r="H240"/>
  <c r="E191"/>
  <c r="H191"/>
  <c r="E157"/>
  <c r="H157"/>
  <c r="E139"/>
  <c r="H139"/>
  <c r="E107"/>
  <c r="H107"/>
  <c r="E368"/>
  <c r="H368"/>
  <c r="E344"/>
  <c r="H344"/>
  <c r="E301"/>
  <c r="H301"/>
  <c r="E270"/>
  <c r="H270"/>
  <c r="E237"/>
  <c r="H237"/>
  <c r="E190"/>
  <c r="H190"/>
  <c r="E160"/>
  <c r="H160"/>
  <c r="E119"/>
  <c r="H119"/>
  <c r="E95"/>
  <c r="H95"/>
  <c r="E67"/>
  <c r="H67"/>
  <c r="E369"/>
  <c r="H369"/>
  <c r="E363"/>
  <c r="H363"/>
  <c r="E335"/>
  <c r="H335"/>
  <c r="E324"/>
  <c r="H324"/>
  <c r="E300"/>
  <c r="H300"/>
  <c r="E274"/>
  <c r="H274"/>
  <c r="E273"/>
  <c r="H273"/>
  <c r="E258"/>
  <c r="H258"/>
  <c r="E232"/>
  <c r="H232"/>
  <c r="E225"/>
  <c r="H225"/>
  <c r="E203"/>
  <c r="H203"/>
  <c r="E185"/>
  <c r="H185"/>
  <c r="E168"/>
  <c r="H168"/>
  <c r="E152"/>
  <c r="H152"/>
  <c r="E137"/>
  <c r="H137"/>
  <c r="E105"/>
  <c r="H105"/>
  <c r="E98"/>
  <c r="H98"/>
  <c r="E63"/>
  <c r="H63"/>
  <c r="E347"/>
  <c r="H347"/>
  <c r="E330"/>
  <c r="H330"/>
  <c r="E284"/>
  <c r="H284"/>
  <c r="E244"/>
  <c r="H244"/>
  <c r="E205"/>
  <c r="H205"/>
  <c r="E171"/>
  <c r="H171"/>
  <c r="E135"/>
  <c r="H135"/>
  <c r="E96"/>
  <c r="H96"/>
  <c r="E72"/>
  <c r="H72"/>
  <c r="E350"/>
  <c r="H350"/>
  <c r="E329"/>
  <c r="H329"/>
  <c r="E275"/>
  <c r="H275"/>
  <c r="E259"/>
  <c r="H259"/>
  <c r="E204"/>
  <c r="H204"/>
  <c r="E186"/>
  <c r="H186"/>
  <c r="E153"/>
  <c r="H153"/>
  <c r="E102"/>
  <c r="H102"/>
  <c r="E23"/>
  <c r="H23"/>
  <c r="E21"/>
  <c r="H21"/>
  <c r="E25"/>
  <c r="H25"/>
  <c r="E24"/>
  <c r="H24"/>
  <c r="E20"/>
  <c r="H20"/>
  <c r="E19"/>
  <c r="H19"/>
  <c r="E22"/>
  <c r="H22"/>
  <c r="E26"/>
  <c r="H26"/>
  <c r="AK57" i="7"/>
  <c r="N55" i="8" l="1"/>
  <c r="B55"/>
  <c r="B17"/>
  <c r="BB19" i="7"/>
  <c r="BI57"/>
  <c r="BI19"/>
  <c r="BJ9" s="1"/>
  <c r="BB57"/>
  <c r="AK381"/>
  <c r="AL29"/>
  <c r="AL19"/>
  <c r="BJ8" l="1"/>
  <c r="BJ381"/>
  <c r="BI381"/>
  <c r="B379" i="8"/>
  <c r="K17"/>
  <c r="K55"/>
  <c r="N17"/>
  <c r="H17"/>
  <c r="BB381" i="7"/>
  <c r="E17" i="8"/>
  <c r="H55"/>
  <c r="E55"/>
  <c r="AL8" i="7"/>
  <c r="AL57"/>
  <c r="AL381" s="1"/>
  <c r="AM57"/>
  <c r="AM19"/>
  <c r="AM8"/>
  <c r="AM381" l="1"/>
  <c r="K379" i="8"/>
  <c r="N379"/>
  <c r="H379"/>
  <c r="E379"/>
</calcChain>
</file>

<file path=xl/sharedStrings.xml><?xml version="1.0" encoding="utf-8"?>
<sst xmlns="http://schemas.openxmlformats.org/spreadsheetml/2006/main" count="3681" uniqueCount="455">
  <si>
    <t>Алексеевский</t>
  </si>
  <si>
    <t>Красноярский</t>
  </si>
  <si>
    <t>Хворостянский</t>
  </si>
  <si>
    <t>Шенталинский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</si>
  <si>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</si>
  <si>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</si>
  <si>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</si>
  <si>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</si>
  <si>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</si>
  <si>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</si>
  <si>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</si>
  <si>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</si>
  <si>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</si>
  <si>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</si>
  <si>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</si>
  <si>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</si>
  <si>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</si>
  <si>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</si>
  <si>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</si>
  <si>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</si>
  <si>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</si>
  <si>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</si>
  <si>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</si>
  <si>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</si>
  <si>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</si>
  <si>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</si>
  <si>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</si>
  <si>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</si>
  <si>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</si>
  <si>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</si>
  <si>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</si>
  <si>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</si>
  <si>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</si>
  <si>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</si>
  <si>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</si>
  <si>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</si>
  <si>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</si>
  <si>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</si>
  <si>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</si>
  <si>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</si>
  <si>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</si>
  <si>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</si>
  <si>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</si>
  <si>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</si>
  <si>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</si>
  <si>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</si>
  <si>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</si>
  <si>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</si>
  <si>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</si>
  <si>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</si>
  <si>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</si>
  <si>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</si>
  <si>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</si>
  <si>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</si>
  <si>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</si>
  <si>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</si>
  <si>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</si>
  <si>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</si>
  <si>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</si>
  <si>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</si>
  <si>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</si>
  <si>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</si>
  <si>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</si>
  <si>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</si>
  <si>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</si>
  <si>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</si>
  <si>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</si>
  <si>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</si>
  <si>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</si>
  <si>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</si>
  <si>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</si>
  <si>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</si>
  <si>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</si>
  <si>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</si>
  <si>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</si>
  <si>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</si>
  <si>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</si>
  <si>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</si>
  <si>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</si>
  <si>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</si>
  <si>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</si>
  <si>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</si>
  <si>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</si>
  <si>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</si>
  <si>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</si>
  <si>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</si>
  <si>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</si>
  <si>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</si>
  <si>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</si>
  <si>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</si>
  <si>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</si>
  <si>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</si>
  <si>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</si>
  <si>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</si>
  <si>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</si>
  <si>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</si>
  <si>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</si>
  <si>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</si>
  <si>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</si>
  <si>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</si>
  <si>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</si>
  <si>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</si>
  <si>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</si>
  <si>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</si>
  <si>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</si>
  <si>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</si>
  <si>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</si>
  <si>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</si>
  <si>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</si>
  <si>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</si>
  <si>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</si>
  <si>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</si>
  <si>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</si>
  <si>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</si>
  <si>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</si>
  <si>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</si>
  <si>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</si>
  <si>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</si>
  <si>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</si>
  <si>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</si>
  <si>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</si>
  <si>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</si>
  <si>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</si>
  <si>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</si>
  <si>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</si>
  <si>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</si>
  <si>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</si>
  <si>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</si>
  <si>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</si>
  <si>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</si>
  <si>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</si>
  <si>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</si>
  <si>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</si>
  <si>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</si>
  <si>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</si>
  <si>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</si>
  <si>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</si>
  <si>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</si>
  <si>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</si>
  <si>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</si>
  <si>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</si>
  <si>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</si>
  <si>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</si>
  <si>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</si>
  <si>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</si>
  <si>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</si>
  <si>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</si>
  <si>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</si>
  <si>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</si>
  <si>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</si>
  <si>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</si>
  <si>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</si>
  <si>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</si>
  <si>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</si>
  <si>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</si>
  <si>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</si>
  <si>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</si>
  <si>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</si>
  <si>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</si>
  <si>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</si>
  <si>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</si>
  <si>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</si>
  <si>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</si>
  <si>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</si>
  <si>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</si>
  <si>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</si>
  <si>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</si>
  <si>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</si>
  <si>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</si>
  <si>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</si>
  <si>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</si>
  <si>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</si>
  <si>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</si>
  <si>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</si>
  <si>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</si>
  <si>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</si>
  <si>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</si>
  <si>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</si>
  <si>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</si>
  <si>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</si>
  <si>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</si>
  <si>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</si>
  <si>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</si>
  <si>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</si>
  <si>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</si>
  <si>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</si>
  <si>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</si>
  <si>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</si>
  <si>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</si>
  <si>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</si>
  <si>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</si>
  <si>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</si>
  <si>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</si>
  <si>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</si>
  <si>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</si>
  <si>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</si>
  <si>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</si>
  <si>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</si>
  <si>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</si>
  <si>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</si>
  <si>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</si>
  <si>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</si>
  <si>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</si>
  <si>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</si>
  <si>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</si>
  <si>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</si>
  <si>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</si>
  <si>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</si>
  <si>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</si>
  <si>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</si>
  <si>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</si>
  <si>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</si>
  <si>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</si>
  <si>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</si>
  <si>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</si>
  <si>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</si>
  <si>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</si>
  <si>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</si>
  <si>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</si>
  <si>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</si>
  <si>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</si>
  <si>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</si>
  <si>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</si>
  <si>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</si>
  <si>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</si>
  <si>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</si>
  <si>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</si>
  <si>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</si>
  <si>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</si>
  <si>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</si>
  <si>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</si>
  <si>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</si>
  <si>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</si>
  <si>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</si>
  <si>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</si>
  <si>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</si>
  <si>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</si>
  <si>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</si>
  <si>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</si>
  <si>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</si>
  <si>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</si>
  <si>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</si>
  <si>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</si>
  <si>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</si>
  <si>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</si>
  <si>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</si>
  <si>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</si>
  <si>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</si>
  <si>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</si>
  <si>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</si>
  <si>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</si>
  <si>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</si>
  <si>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</si>
  <si>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</si>
  <si>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</si>
  <si>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</si>
  <si>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</si>
  <si>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</si>
  <si>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</si>
  <si>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</si>
  <si>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</si>
  <si>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</si>
  <si>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</si>
  <si>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</si>
  <si>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</si>
  <si>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</si>
  <si>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</si>
  <si>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</si>
  <si>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</si>
  <si>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</si>
  <si>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</si>
  <si>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</si>
  <si>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</si>
  <si>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</si>
  <si>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</si>
  <si>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</si>
  <si>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</si>
  <si>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</si>
  <si>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</si>
  <si>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</si>
  <si>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</si>
  <si>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</si>
  <si>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</si>
  <si>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</si>
  <si>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</si>
  <si>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</si>
  <si>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</si>
  <si>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</si>
  <si>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</si>
  <si>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</si>
  <si>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</si>
  <si>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</si>
  <si>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</si>
  <si>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</si>
  <si>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</si>
  <si>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</si>
  <si>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</si>
  <si>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</si>
  <si>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</si>
  <si>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</si>
  <si>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</si>
  <si>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</si>
  <si>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</si>
  <si>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</si>
  <si>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</si>
  <si>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</si>
  <si>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</si>
  <si>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</si>
  <si>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</si>
  <si>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</si>
  <si>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</si>
  <si>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</si>
  <si>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</si>
  <si>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</si>
  <si>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</si>
  <si>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</si>
  <si>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</si>
  <si>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</si>
  <si>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</si>
  <si>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</si>
  <si>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</si>
  <si>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</si>
  <si>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</si>
  <si>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</si>
  <si>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</si>
  <si>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</si>
  <si>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</si>
  <si>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</si>
  <si>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</si>
  <si>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</si>
  <si>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</si>
  <si>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</si>
  <si>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</si>
  <si>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</si>
  <si>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</si>
  <si>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</si>
  <si>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</si>
  <si>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</si>
  <si>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</si>
  <si>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</si>
  <si>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</si>
  <si>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</si>
  <si>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</si>
  <si>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</si>
  <si>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</si>
  <si>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</si>
  <si>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</si>
  <si>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</si>
  <si>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</si>
  <si>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</si>
  <si>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</si>
  <si>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</si>
  <si>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</si>
  <si>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</si>
  <si>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</si>
  <si>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</si>
  <si>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>Прогнозное значение</t>
  </si>
  <si>
    <t>Фактически сложившийся уровень</t>
  </si>
  <si>
    <t>ИТОГО</t>
  </si>
  <si>
    <t>Сводная оценка выполнения социально-экономических показателей</t>
  </si>
  <si>
    <t>Исполнение с уч. корректир. макс.  перевыполнения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</si>
  <si>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</si>
  <si>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</si>
  <si>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</si>
  <si>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</si>
  <si>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</si>
  <si>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</si>
  <si>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</si>
  <si>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</si>
  <si>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</si>
  <si>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</si>
  <si>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Исполнение</t>
  </si>
  <si>
    <t>Городские округа (городской округ с внутригородским делением)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</si>
  <si>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</t>
  </si>
  <si>
    <t>10=9/8</t>
  </si>
  <si>
    <t>Эффективность муниципального земельного контроля (единиц)</t>
  </si>
  <si>
    <t>За январь</t>
  </si>
  <si>
    <t>За февраль</t>
  </si>
  <si>
    <t>тыс. рублей</t>
  </si>
  <si>
    <t xml:space="preserve"> +/- по итогам отчётного периода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</si>
  <si>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</si>
  <si>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</si>
  <si>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</si>
  <si>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Общая сумма весов влияния</t>
  </si>
  <si>
    <t>Отклонение от прогноза</t>
  </si>
  <si>
    <t>Вес влияния на результат</t>
  </si>
  <si>
    <t>Городские округа</t>
  </si>
  <si>
    <t>для муниципальных районов и городских округов (городских округов с внутригородским делением)</t>
  </si>
  <si>
    <t>для всех поселений</t>
  </si>
  <si>
    <t>для всех муниципальных образований</t>
  </si>
  <si>
    <t>доля дотаций на выравнивание бюджетной обеспеченности в доходах бюджета (без учета субвенций) за 2018 год &gt; 20 %</t>
  </si>
  <si>
    <t xml:space="preserve">* </t>
  </si>
  <si>
    <t>Соблюдение норматива формирования расходов на содержание органов местного самоуправления</t>
  </si>
  <si>
    <t>Авансирование (распоряжение МУФ СО 
от 23.01.2019 
№ 01-08/4)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</si>
  <si>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</si>
  <si>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Объем алкогольной продукции, зафиксированный в единой государственной автоматизированной информационной системе (дкл.)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</si>
  <si>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</t>
  </si>
  <si>
    <t>За март</t>
  </si>
  <si>
    <t>За апрель</t>
  </si>
  <si>
    <t>За май</t>
  </si>
  <si>
    <t>Авансирование (распоряжение МУФ СО 
от 19.06.2019 
№ 01-08/22)</t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</si>
  <si>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</si>
  <si>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</si>
  <si>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</si>
  <si>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6=5/4</t>
  </si>
  <si>
    <t>14=12/13</t>
  </si>
  <si>
    <t>За июнь</t>
  </si>
  <si>
    <t>За июль</t>
  </si>
  <si>
    <t>За август</t>
  </si>
  <si>
    <t xml:space="preserve"> + / -
(14)=(2)*(13)/(15)</t>
  </si>
  <si>
    <t>- на муниципальное образование распространяется соответствующее ограничение</t>
  </si>
  <si>
    <t>+</t>
  </si>
  <si>
    <t>- условие предоставления субсидии не выполнено</t>
  </si>
  <si>
    <t>За 2019 год</t>
  </si>
  <si>
    <t>Общая площадь введенного в эксплуатацию жилья с учетом индивидуального жилищного строительства (кв.м.)</t>
  </si>
  <si>
    <t>Валовой сбор зерна в весе после доработки (тыс. тонн)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</si>
  <si>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</si>
  <si>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</si>
  <si>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Х</t>
  </si>
  <si>
    <t>26=25/24</t>
  </si>
  <si>
    <t>18=17/16</t>
  </si>
  <si>
    <t>30=29/28</t>
  </si>
  <si>
    <t>22=21/20</t>
  </si>
  <si>
    <t>38=36*37</t>
  </si>
  <si>
    <t>39=38-37</t>
  </si>
  <si>
    <t>За сентябрь</t>
  </si>
  <si>
    <t>За октябрь</t>
  </si>
  <si>
    <t>За ноябрь</t>
  </si>
  <si>
    <t>54=38-(40+…+53)</t>
  </si>
  <si>
    <t>непривлечение кредитов кредитных организаций в 2019 году</t>
  </si>
  <si>
    <t>муниципальный долг на 01.01.2020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</si>
  <si>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2019 году</t>
  </si>
  <si>
    <t xml:space="preserve">выполнение по итогам 2019 года соглашения о мерах по повышению эффективности использования бюджетных средств и увеличению поступлений налоговых и неналоговых доходов местного бюджета
</t>
  </si>
  <si>
    <t>Ранее предоставленные стимулирующие субсидии в 2019 году, тыс. рублей</t>
  </si>
  <si>
    <t>Удержано стимулирующих субсидий за март-ноябрь 2019 года в связи с исполнением показателей за 2018 год, тыс. рублей</t>
  </si>
  <si>
    <t>Распределение за отчётный период за вычетом предоставлен-ных стимулирующих субсидий за январь-ноябрь 2019 года, тыс. рублей</t>
  </si>
  <si>
    <t>Распределение дотаций местным бюджетам на поддержку мер по обеспечению сбалансированности местных бюджетов</t>
  </si>
  <si>
    <r>
      <t xml:space="preserve">Численность занятых в сфере малого и среднего предпринимательства </t>
    </r>
    <r>
      <rPr>
        <b/>
        <sz val="9"/>
        <rFont val="Arial Narrow"/>
        <family val="2"/>
        <charset val="204"/>
      </rPr>
      <t>(чел.)</t>
    </r>
  </si>
  <si>
    <t>Общая площадь введенного в эксплуатацию жилья с учетом индивидуального жилищного строительства</t>
  </si>
  <si>
    <t>н/д</t>
  </si>
  <si>
    <t xml:space="preserve"> + / -
(29)=(2)*(28)/(30)</t>
  </si>
  <si>
    <t>Валовой сбор зерна в весе после доработки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</si>
  <si>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</si>
  <si>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</si>
  <si>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>Численность занятых в сфере малого и среднего предпринимательства</t>
  </si>
  <si>
    <t xml:space="preserve"> + / -
(5)=(2)*(4)/(30)</t>
  </si>
  <si>
    <t>Факторный анализ влияния отдельных показателей на итоговое распределение за 2019 год</t>
  </si>
  <si>
    <t xml:space="preserve"> + / -
(8)=(2)*(7)/(30)</t>
  </si>
  <si>
    <t xml:space="preserve"> + / -
(11)=(2)*(10)/(30)</t>
  </si>
  <si>
    <t xml:space="preserve"> + / -
(14)=(2)*(13)/(30)</t>
  </si>
  <si>
    <t xml:space="preserve"> + / -
(17)=(2)*(16)/(30)</t>
  </si>
  <si>
    <t xml:space="preserve"> + / -
(20)=(2)*(19)/(30)</t>
  </si>
  <si>
    <r>
      <t>Соблюдение условий предоставления стимулирующихдотаций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</si>
  <si>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Распределение (+) / Взыскание (-) за отчётный период с учетом выполнения условий предоставления стимулирующих дотаций, тыс. рублей</t>
  </si>
  <si>
    <t>Распределение (+) / Взыскание (-) стимулирующих дотаций за отчётный период с учетом консолидации дотаций по поселениям (внутригородским районам) в бюджеты муниципальных районов (городского округа с внутригородским делением), тыс. рублей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</si>
</sst>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_ ;[Red]\-#,##0\ "/>
    <numFmt numFmtId="168" formatCode="#,##0.000_ ;[Red]\-#,##0.000\ "/>
    <numFmt numFmtId="169" formatCode="#,##0.0_ ;[Red]\-#,##0.0\ "/>
    <numFmt numFmtId="170" formatCode="#,##0.00_ ;[Red]\-#,##0.00\ "/>
  </numFmts>
  <fonts count="25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Arial Narrow"/>
      <family val="2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Arial Narrow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129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" fontId="14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center" vertical="center"/>
    </xf>
    <xf numFmtId="4" fontId="16" fillId="11" borderId="3" xfId="0" applyNumberFormat="1" applyFont="1" applyFill="1" applyBorder="1" applyAlignment="1">
      <alignment horizontal="center" vertical="center"/>
    </xf>
    <xf numFmtId="0" fontId="14" fillId="11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1" borderId="3" xfId="45" applyFont="1" applyFill="1" applyBorder="1" applyAlignment="1">
      <alignment vertical="top" wrapText="1"/>
    </xf>
    <xf numFmtId="0" fontId="15" fillId="11" borderId="3" xfId="45" applyFont="1" applyFill="1" applyBorder="1" applyAlignment="1">
      <alignment horizontal="center" vertical="top" wrapText="1"/>
    </xf>
    <xf numFmtId="0" fontId="15" fillId="11" borderId="3" xfId="0" applyFont="1" applyFill="1" applyBorder="1" applyAlignment="1">
      <alignment vertical="top" wrapText="1"/>
    </xf>
    <xf numFmtId="0" fontId="14" fillId="13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167" fontId="16" fillId="11" borderId="3" xfId="0" applyNumberFormat="1" applyFont="1" applyFill="1" applyBorder="1" applyAlignment="1">
      <alignment vertical="center"/>
    </xf>
    <xf numFmtId="0" fontId="18" fillId="11" borderId="3" xfId="45" applyFont="1" applyFill="1" applyBorder="1" applyAlignment="1">
      <alignment horizontal="center" vertical="top" wrapText="1"/>
    </xf>
    <xf numFmtId="0" fontId="16" fillId="11" borderId="3" xfId="0" applyFont="1" applyFill="1" applyBorder="1" applyAlignment="1">
      <alignment vertical="center"/>
    </xf>
    <xf numFmtId="0" fontId="17" fillId="14" borderId="3" xfId="0" applyFont="1" applyFill="1" applyBorder="1" applyAlignment="1">
      <alignment horizontal="center" vertical="center" wrapText="1"/>
    </xf>
    <xf numFmtId="169" fontId="16" fillId="11" borderId="3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0" fontId="15" fillId="11" borderId="3" xfId="45" applyFont="1" applyFill="1" applyBorder="1" applyAlignment="1">
      <alignment horizontal="left" vertical="top" wrapText="1"/>
    </xf>
    <xf numFmtId="166" fontId="16" fillId="11" borderId="3" xfId="0" applyNumberFormat="1" applyFont="1" applyFill="1" applyBorder="1" applyAlignment="1">
      <alignment vertical="center"/>
    </xf>
    <xf numFmtId="0" fontId="16" fillId="12" borderId="3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69" fontId="16" fillId="12" borderId="3" xfId="0" applyNumberFormat="1" applyFont="1" applyFill="1" applyBorder="1" applyAlignment="1">
      <alignment vertical="center"/>
    </xf>
    <xf numFmtId="4" fontId="16" fillId="12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right"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167" fontId="16" fillId="12" borderId="3" xfId="0" applyNumberFormat="1" applyFont="1" applyFill="1" applyBorder="1" applyAlignment="1">
      <alignment vertical="center"/>
    </xf>
    <xf numFmtId="0" fontId="15" fillId="0" borderId="3" xfId="45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/>
    </xf>
    <xf numFmtId="169" fontId="3" fillId="0" borderId="0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center" vertical="center"/>
    </xf>
    <xf numFmtId="3" fontId="16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 wrapText="1"/>
    </xf>
    <xf numFmtId="0" fontId="17" fillId="14" borderId="3" xfId="0" applyNumberFormat="1" applyFont="1" applyFill="1" applyBorder="1" applyAlignment="1">
      <alignment horizontal="center" vertical="center" wrapText="1"/>
    </xf>
    <xf numFmtId="0" fontId="20" fillId="11" borderId="3" xfId="45" applyFont="1" applyFill="1" applyBorder="1" applyAlignment="1">
      <alignment horizontal="left" vertical="top" wrapText="1"/>
    </xf>
    <xf numFmtId="169" fontId="21" fillId="11" borderId="3" xfId="0" applyNumberFormat="1" applyFont="1" applyFill="1" applyBorder="1" applyAlignment="1">
      <alignment vertical="center"/>
    </xf>
    <xf numFmtId="0" fontId="20" fillId="0" borderId="3" xfId="45" applyFont="1" applyBorder="1" applyAlignment="1">
      <alignment vertical="top" wrapText="1"/>
    </xf>
    <xf numFmtId="169" fontId="17" fillId="0" borderId="3" xfId="0" applyNumberFormat="1" applyFont="1" applyFill="1" applyBorder="1" applyAlignment="1">
      <alignment horizontal="right" vertical="center"/>
    </xf>
    <xf numFmtId="170" fontId="17" fillId="0" borderId="3" xfId="0" applyNumberFormat="1" applyFont="1" applyBorder="1" applyAlignment="1">
      <alignment horizontal="center"/>
    </xf>
    <xf numFmtId="169" fontId="17" fillId="19" borderId="3" xfId="0" applyNumberFormat="1" applyFont="1" applyFill="1" applyBorder="1"/>
    <xf numFmtId="170" fontId="17" fillId="0" borderId="3" xfId="0" applyNumberFormat="1" applyFont="1" applyBorder="1"/>
    <xf numFmtId="0" fontId="20" fillId="0" borderId="3" xfId="0" applyFont="1" applyFill="1" applyBorder="1" applyAlignment="1">
      <alignment vertical="top" wrapText="1"/>
    </xf>
    <xf numFmtId="0" fontId="20" fillId="11" borderId="3" xfId="45" applyFont="1" applyFill="1" applyBorder="1" applyAlignment="1">
      <alignment vertical="top" wrapText="1"/>
    </xf>
    <xf numFmtId="0" fontId="20" fillId="11" borderId="3" xfId="0" applyFont="1" applyFill="1" applyBorder="1" applyAlignment="1">
      <alignment vertical="top" wrapText="1"/>
    </xf>
    <xf numFmtId="0" fontId="17" fillId="13" borderId="3" xfId="0" applyFont="1" applyFill="1" applyBorder="1" applyAlignment="1">
      <alignment vertical="top" wrapText="1"/>
    </xf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Fill="1" applyBorder="1" applyAlignment="1">
      <alignment horizontal="center"/>
    </xf>
    <xf numFmtId="0" fontId="17" fillId="0" borderId="3" xfId="0" applyFont="1" applyBorder="1" applyAlignment="1">
      <alignment vertical="top" wrapText="1"/>
    </xf>
    <xf numFmtId="0" fontId="21" fillId="13" borderId="3" xfId="0" applyFont="1" applyFill="1" applyBorder="1" applyAlignment="1">
      <alignment vertical="top" wrapText="1"/>
    </xf>
    <xf numFmtId="169" fontId="21" fillId="13" borderId="3" xfId="0" applyNumberFormat="1" applyFont="1" applyFill="1" applyBorder="1" applyAlignment="1">
      <alignment vertical="center"/>
    </xf>
    <xf numFmtId="0" fontId="7" fillId="0" borderId="0" xfId="0" applyFont="1"/>
    <xf numFmtId="169" fontId="14" fillId="2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2" fillId="17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169" fontId="16" fillId="11" borderId="3" xfId="0" applyNumberFormat="1" applyFont="1" applyFill="1" applyBorder="1" applyAlignment="1">
      <alignment horizontal="right" vertical="center"/>
    </xf>
    <xf numFmtId="1" fontId="14" fillId="0" borderId="3" xfId="0" applyNumberFormat="1" applyFont="1" applyFill="1" applyBorder="1" applyAlignment="1">
      <alignment horizontal="center" vertical="center"/>
    </xf>
    <xf numFmtId="1" fontId="16" fillId="11" borderId="3" xfId="0" applyNumberFormat="1" applyFont="1" applyFill="1" applyBorder="1" applyAlignment="1">
      <alignment vertical="center"/>
    </xf>
    <xf numFmtId="1" fontId="18" fillId="11" borderId="3" xfId="45" applyNumberFormat="1" applyFont="1" applyFill="1" applyBorder="1" applyAlignment="1">
      <alignment horizontal="center" vertical="top" wrapText="1"/>
    </xf>
    <xf numFmtId="1" fontId="15" fillId="11" borderId="3" xfId="45" applyNumberFormat="1" applyFont="1" applyFill="1" applyBorder="1" applyAlignment="1">
      <alignment horizontal="center" vertical="top" wrapText="1"/>
    </xf>
    <xf numFmtId="1" fontId="15" fillId="0" borderId="3" xfId="45" applyNumberFormat="1" applyFont="1" applyFill="1" applyBorder="1" applyAlignment="1">
      <alignment horizontal="center" vertical="top" wrapText="1"/>
    </xf>
    <xf numFmtId="1" fontId="16" fillId="12" borderId="3" xfId="0" applyNumberFormat="1" applyFont="1" applyFill="1" applyBorder="1" applyAlignment="1">
      <alignment vertical="center"/>
    </xf>
    <xf numFmtId="3" fontId="16" fillId="11" borderId="3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0" fontId="17" fillId="0" borderId="0" xfId="0" applyFont="1" applyFill="1" applyAlignment="1">
      <alignment horizontal="right"/>
    </xf>
    <xf numFmtId="0" fontId="2" fillId="17" borderId="3" xfId="0" applyFont="1" applyFill="1" applyBorder="1" applyAlignment="1">
      <alignment horizontal="center" vertical="center" wrapText="1"/>
    </xf>
    <xf numFmtId="166" fontId="14" fillId="0" borderId="3" xfId="0" applyNumberFormat="1" applyFont="1" applyFill="1" applyBorder="1" applyAlignment="1">
      <alignment horizontal="right" vertical="center"/>
    </xf>
    <xf numFmtId="4" fontId="18" fillId="11" borderId="3" xfId="45" applyNumberFormat="1" applyFont="1" applyFill="1" applyBorder="1" applyAlignment="1">
      <alignment horizontal="center" vertical="top" wrapText="1"/>
    </xf>
    <xf numFmtId="0" fontId="14" fillId="20" borderId="3" xfId="0" applyFont="1" applyFill="1" applyBorder="1" applyAlignment="1">
      <alignment horizontal="center" vertical="center" wrapText="1"/>
    </xf>
    <xf numFmtId="49" fontId="3" fillId="2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right" vertical="center"/>
    </xf>
    <xf numFmtId="167" fontId="3" fillId="0" borderId="0" xfId="0" applyNumberFormat="1" applyFont="1" applyFill="1" applyBorder="1" applyAlignment="1">
      <alignment vertical="center"/>
    </xf>
    <xf numFmtId="0" fontId="2" fillId="21" borderId="3" xfId="0" applyFont="1" applyFill="1" applyBorder="1" applyAlignment="1">
      <alignment horizontal="center" vertical="center" wrapText="1"/>
    </xf>
    <xf numFmtId="169" fontId="23" fillId="0" borderId="5" xfId="0" applyNumberFormat="1" applyFont="1" applyBorder="1" applyAlignment="1">
      <alignment horizontal="center" vertical="center"/>
    </xf>
    <xf numFmtId="169" fontId="23" fillId="0" borderId="3" xfId="0" applyNumberFormat="1" applyFont="1" applyBorder="1" applyAlignment="1">
      <alignment horizontal="center" vertical="center"/>
    </xf>
    <xf numFmtId="0" fontId="3" fillId="20" borderId="3" xfId="0" applyFont="1" applyFill="1" applyBorder="1" applyAlignment="1">
      <alignment horizontal="center" vertical="center" wrapText="1"/>
    </xf>
    <xf numFmtId="0" fontId="22" fillId="14" borderId="3" xfId="0" applyFont="1" applyFill="1" applyBorder="1" applyAlignment="1">
      <alignment horizontal="center" vertical="center" wrapText="1"/>
    </xf>
    <xf numFmtId="169" fontId="23" fillId="0" borderId="5" xfId="0" applyNumberFormat="1" applyFont="1" applyFill="1" applyBorder="1" applyAlignment="1">
      <alignment horizontal="center" vertical="center"/>
    </xf>
    <xf numFmtId="0" fontId="17" fillId="10" borderId="3" xfId="0" applyFont="1" applyFill="1" applyBorder="1" applyAlignment="1">
      <alignment horizontal="center" vertical="center" wrapText="1"/>
    </xf>
    <xf numFmtId="0" fontId="17" fillId="21" borderId="3" xfId="0" applyFont="1" applyFill="1" applyBorder="1" applyAlignment="1">
      <alignment horizontal="center" vertical="center" wrapText="1"/>
    </xf>
    <xf numFmtId="170" fontId="17" fillId="19" borderId="3" xfId="0" applyNumberFormat="1" applyFont="1" applyFill="1" applyBorder="1" applyAlignment="1">
      <alignment horizontal="center"/>
    </xf>
    <xf numFmtId="0" fontId="0" fillId="0" borderId="11" xfId="0" applyFont="1" applyFill="1" applyBorder="1" applyAlignment="1"/>
    <xf numFmtId="169" fontId="14" fillId="19" borderId="3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21" borderId="3" xfId="0" applyFont="1" applyFill="1" applyBorder="1" applyAlignment="1">
      <alignment horizontal="center" vertical="center" wrapText="1"/>
    </xf>
    <xf numFmtId="0" fontId="3" fillId="16" borderId="7" xfId="0" applyFont="1" applyFill="1" applyBorder="1" applyAlignment="1">
      <alignment horizontal="center" vertical="center" wrapText="1"/>
    </xf>
    <xf numFmtId="0" fontId="3" fillId="16" borderId="9" xfId="0" applyFont="1" applyFill="1" applyBorder="1" applyAlignment="1">
      <alignment horizontal="center" vertical="center" wrapText="1"/>
    </xf>
    <xf numFmtId="0" fontId="3" fillId="16" borderId="8" xfId="0" applyFont="1" applyFill="1" applyBorder="1" applyAlignment="1">
      <alignment horizontal="center" vertical="center" wrapText="1"/>
    </xf>
    <xf numFmtId="0" fontId="2" fillId="16" borderId="8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49" fontId="14" fillId="0" borderId="10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0" fontId="3" fillId="20" borderId="4" xfId="0" applyFont="1" applyFill="1" applyBorder="1" applyAlignment="1">
      <alignment horizontal="center" vertical="center" wrapText="1"/>
    </xf>
    <xf numFmtId="0" fontId="3" fillId="20" borderId="6" xfId="0" applyFont="1" applyFill="1" applyBorder="1" applyAlignment="1">
      <alignment horizontal="center" vertical="center"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7" xfId="0" applyFont="1" applyFill="1" applyBorder="1" applyAlignment="1">
      <alignment horizontal="center" vertical="center" wrapText="1"/>
    </xf>
    <xf numFmtId="0" fontId="3" fillId="20" borderId="9" xfId="0" applyFont="1" applyFill="1" applyBorder="1" applyAlignment="1">
      <alignment horizontal="center" vertical="center" wrapText="1"/>
    </xf>
    <xf numFmtId="0" fontId="3" fillId="20" borderId="8" xfId="0" applyFont="1" applyFill="1" applyBorder="1" applyAlignment="1">
      <alignment horizontal="center" vertical="center" wrapText="1"/>
    </xf>
    <xf numFmtId="0" fontId="17" fillId="18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/>
    </xf>
    <xf numFmtId="0" fontId="17" fillId="16" borderId="3" xfId="0" applyFont="1" applyFill="1" applyBorder="1" applyAlignment="1">
      <alignment horizontal="center" vertical="center" wrapText="1"/>
    </xf>
    <xf numFmtId="0" fontId="17" fillId="15" borderId="3" xfId="0" applyNumberFormat="1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7" borderId="4" xfId="0" applyFont="1" applyFill="1" applyBorder="1" applyAlignment="1">
      <alignment horizontal="center" vertical="center" wrapText="1"/>
    </xf>
    <xf numFmtId="0" fontId="17" fillId="17" borderId="6" xfId="0" applyFont="1" applyFill="1" applyBorder="1" applyAlignment="1">
      <alignment horizontal="center" vertical="center" wrapText="1"/>
    </xf>
    <xf numFmtId="0" fontId="17" fillId="17" borderId="5" xfId="0" applyFont="1" applyFill="1" applyBorder="1" applyAlignment="1">
      <alignment horizontal="center" vertical="center" wrapText="1"/>
    </xf>
    <xf numFmtId="0" fontId="17" fillId="21" borderId="4" xfId="0" applyFont="1" applyFill="1" applyBorder="1" applyAlignment="1">
      <alignment horizontal="center" vertical="center" wrapText="1"/>
    </xf>
    <xf numFmtId="0" fontId="17" fillId="21" borderId="6" xfId="0" applyFont="1" applyFill="1" applyBorder="1" applyAlignment="1">
      <alignment horizontal="center" vertical="center" wrapText="1"/>
    </xf>
    <xf numFmtId="0" fontId="17" fillId="21" borderId="5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CC"/>
      <color rgb="FFCCFF99"/>
      <color rgb="FFF8F8F8"/>
      <color rgb="FF6699FF"/>
      <color rgb="FFCCCCFF"/>
      <color rgb="FF99CCFF"/>
      <color rgb="FFCCECFF"/>
      <color rgb="FFFFFFCC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GW386"/>
  <sheetViews>
    <sheetView tabSelected="1" view="pageBreakPreview" zoomScale="80" zoomScaleNormal="8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3.7109375" style="1" customWidth="1"/>
    <col min="2" max="2" width="9.7109375" style="1" customWidth="1"/>
    <col min="3" max="3" width="7.42578125" style="1" customWidth="1"/>
    <col min="4" max="4" width="14.140625" style="1" customWidth="1"/>
    <col min="5" max="5" width="13.7109375" style="1" customWidth="1"/>
    <col min="6" max="6" width="13.28515625" style="1" customWidth="1"/>
    <col min="7" max="7" width="5.140625" style="1" customWidth="1"/>
    <col min="8" max="9" width="10.5703125" style="1" customWidth="1"/>
    <col min="10" max="10" width="13.28515625" style="1" customWidth="1"/>
    <col min="11" max="11" width="5.140625" style="1" customWidth="1"/>
    <col min="12" max="12" width="9.7109375" style="1" customWidth="1"/>
    <col min="13" max="13" width="10.5703125" style="1" customWidth="1"/>
    <col min="14" max="14" width="13.28515625" style="1" customWidth="1"/>
    <col min="15" max="15" width="5.140625" style="1" customWidth="1"/>
    <col min="16" max="17" width="13.42578125" style="1" customWidth="1"/>
    <col min="18" max="18" width="13.28515625" style="1" customWidth="1"/>
    <col min="19" max="19" width="5.140625" style="1" customWidth="1"/>
    <col min="20" max="20" width="9.7109375" style="1" customWidth="1"/>
    <col min="21" max="21" width="10.5703125" style="1" customWidth="1"/>
    <col min="22" max="22" width="13.28515625" style="1" customWidth="1"/>
    <col min="23" max="23" width="5.140625" style="1" customWidth="1"/>
    <col min="24" max="24" width="11.7109375" style="1" customWidth="1"/>
    <col min="25" max="25" width="12.140625" style="1" customWidth="1"/>
    <col min="26" max="26" width="13.28515625" style="1" customWidth="1"/>
    <col min="27" max="27" width="5.140625" style="1" customWidth="1"/>
    <col min="28" max="29" width="12" style="1" customWidth="1"/>
    <col min="30" max="30" width="13.42578125" style="1" customWidth="1"/>
    <col min="31" max="31" width="5.28515625" style="1" customWidth="1"/>
    <col min="32" max="32" width="9.85546875" style="1" customWidth="1"/>
    <col min="33" max="33" width="10.7109375" style="1" customWidth="1"/>
    <col min="34" max="34" width="13.42578125" style="1" customWidth="1"/>
    <col min="35" max="35" width="5.28515625" style="1" customWidth="1"/>
    <col min="36" max="36" width="13.28515625" style="1" customWidth="1"/>
    <col min="37" max="37" width="12.140625" style="1" customWidth="1"/>
    <col min="38" max="38" width="14.140625" style="1" customWidth="1"/>
    <col min="39" max="39" width="13" style="1" customWidth="1"/>
    <col min="40" max="40" width="13.140625" style="1" customWidth="1"/>
    <col min="41" max="44" width="11.28515625" style="1" customWidth="1"/>
    <col min="45" max="45" width="13.140625" style="1" customWidth="1"/>
    <col min="46" max="52" width="11.28515625" style="1" customWidth="1"/>
    <col min="53" max="53" width="13.85546875" style="1" customWidth="1"/>
    <col min="54" max="54" width="14.140625" style="1" customWidth="1"/>
    <col min="55" max="55" width="13.7109375" style="1" customWidth="1"/>
    <col min="56" max="56" width="18.5703125" style="1" customWidth="1"/>
    <col min="57" max="57" width="22.5703125" style="1" customWidth="1"/>
    <col min="58" max="58" width="9.42578125" style="1" customWidth="1"/>
    <col min="59" max="59" width="13.85546875" style="1" customWidth="1"/>
    <col min="60" max="60" width="19.7109375" style="1" customWidth="1"/>
    <col min="61" max="61" width="17" style="1" customWidth="1"/>
    <col min="62" max="62" width="21" style="76" customWidth="1"/>
    <col min="63" max="63" width="35.42578125" style="1" bestFit="1" customWidth="1"/>
    <col min="64" max="65" width="14.5703125" style="1" bestFit="1" customWidth="1"/>
    <col min="66" max="67" width="10.5703125" style="1" bestFit="1" customWidth="1"/>
    <col min="68" max="68" width="7.28515625" style="1" bestFit="1" customWidth="1"/>
    <col min="69" max="69" width="9.7109375" style="1" bestFit="1" customWidth="1"/>
    <col min="70" max="70" width="11.85546875" style="1" bestFit="1" customWidth="1"/>
    <col min="71" max="16384" width="9.140625" style="1"/>
  </cols>
  <sheetData>
    <row r="1" spans="1:76" ht="15.75" customHeight="1">
      <c r="B1" s="97" t="s">
        <v>436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</row>
    <row r="2" spans="1:76" ht="15.75">
      <c r="A2" s="37" t="s">
        <v>413</v>
      </c>
    </row>
    <row r="3" spans="1:76" ht="27" customHeight="1">
      <c r="A3" s="98" t="s">
        <v>14</v>
      </c>
      <c r="B3" s="101" t="s">
        <v>394</v>
      </c>
      <c r="C3" s="101"/>
      <c r="D3" s="99" t="s">
        <v>395</v>
      </c>
      <c r="E3" s="99"/>
      <c r="F3" s="99"/>
      <c r="G3" s="99"/>
      <c r="H3" s="99" t="s">
        <v>375</v>
      </c>
      <c r="I3" s="99"/>
      <c r="J3" s="99"/>
      <c r="K3" s="99"/>
      <c r="L3" s="99" t="s">
        <v>396</v>
      </c>
      <c r="M3" s="99"/>
      <c r="N3" s="99"/>
      <c r="O3" s="99"/>
      <c r="P3" s="102" t="s">
        <v>414</v>
      </c>
      <c r="Q3" s="102"/>
      <c r="R3" s="102"/>
      <c r="S3" s="102"/>
      <c r="T3" s="102" t="s">
        <v>415</v>
      </c>
      <c r="U3" s="102"/>
      <c r="V3" s="102"/>
      <c r="W3" s="102"/>
      <c r="X3" s="102" t="s">
        <v>416</v>
      </c>
      <c r="Y3" s="102"/>
      <c r="Z3" s="102"/>
      <c r="AA3" s="102"/>
      <c r="AB3" s="102" t="s">
        <v>417</v>
      </c>
      <c r="AC3" s="102"/>
      <c r="AD3" s="102"/>
      <c r="AE3" s="102"/>
      <c r="AF3" s="102" t="s">
        <v>437</v>
      </c>
      <c r="AG3" s="102"/>
      <c r="AH3" s="102"/>
      <c r="AI3" s="102"/>
      <c r="AJ3" s="100" t="s">
        <v>359</v>
      </c>
      <c r="AK3" s="110" t="s">
        <v>401</v>
      </c>
      <c r="AL3" s="98" t="s">
        <v>402</v>
      </c>
      <c r="AM3" s="98" t="s">
        <v>403</v>
      </c>
      <c r="AN3" s="98" t="s">
        <v>433</v>
      </c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103" t="s">
        <v>434</v>
      </c>
      <c r="BB3" s="98" t="s">
        <v>435</v>
      </c>
      <c r="BC3" s="112" t="s">
        <v>452</v>
      </c>
      <c r="BD3" s="113"/>
      <c r="BE3" s="113"/>
      <c r="BF3" s="113"/>
      <c r="BG3" s="113"/>
      <c r="BH3" s="114"/>
      <c r="BI3" s="98" t="s">
        <v>453</v>
      </c>
      <c r="BJ3" s="98" t="s">
        <v>454</v>
      </c>
    </row>
    <row r="4" spans="1:76" ht="45.75" customHeight="1">
      <c r="A4" s="98"/>
      <c r="B4" s="101"/>
      <c r="C4" s="101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0"/>
      <c r="AK4" s="110"/>
      <c r="AL4" s="98"/>
      <c r="AM4" s="98"/>
      <c r="AN4" s="105" t="s">
        <v>393</v>
      </c>
      <c r="AO4" s="106" t="s">
        <v>376</v>
      </c>
      <c r="AP4" s="106" t="s">
        <v>377</v>
      </c>
      <c r="AQ4" s="106" t="s">
        <v>397</v>
      </c>
      <c r="AR4" s="106" t="s">
        <v>398</v>
      </c>
      <c r="AS4" s="105" t="s">
        <v>400</v>
      </c>
      <c r="AT4" s="106" t="s">
        <v>399</v>
      </c>
      <c r="AU4" s="106" t="s">
        <v>406</v>
      </c>
      <c r="AV4" s="106" t="s">
        <v>407</v>
      </c>
      <c r="AW4" s="106" t="s">
        <v>408</v>
      </c>
      <c r="AX4" s="106" t="s">
        <v>425</v>
      </c>
      <c r="AY4" s="106" t="s">
        <v>426</v>
      </c>
      <c r="AZ4" s="106" t="s">
        <v>427</v>
      </c>
      <c r="BA4" s="104"/>
      <c r="BB4" s="98"/>
      <c r="BC4" s="111" t="s">
        <v>392</v>
      </c>
      <c r="BD4" s="111" t="s">
        <v>387</v>
      </c>
      <c r="BE4" s="111"/>
      <c r="BF4" s="111" t="s">
        <v>388</v>
      </c>
      <c r="BG4" s="67" t="s">
        <v>389</v>
      </c>
      <c r="BH4" s="115" t="s">
        <v>432</v>
      </c>
      <c r="BI4" s="98"/>
      <c r="BJ4" s="98"/>
    </row>
    <row r="5" spans="1:76" ht="97.5" customHeight="1">
      <c r="A5" s="98"/>
      <c r="B5" s="101"/>
      <c r="C5" s="101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0"/>
      <c r="AK5" s="110"/>
      <c r="AL5" s="98"/>
      <c r="AM5" s="98"/>
      <c r="AN5" s="98"/>
      <c r="AO5" s="107"/>
      <c r="AP5" s="107"/>
      <c r="AQ5" s="107"/>
      <c r="AR5" s="107"/>
      <c r="AS5" s="98"/>
      <c r="AT5" s="107"/>
      <c r="AU5" s="107"/>
      <c r="AV5" s="107"/>
      <c r="AW5" s="107"/>
      <c r="AX5" s="107"/>
      <c r="AY5" s="107"/>
      <c r="AZ5" s="107"/>
      <c r="BA5" s="104"/>
      <c r="BB5" s="98"/>
      <c r="BC5" s="111"/>
      <c r="BD5" s="67" t="s">
        <v>390</v>
      </c>
      <c r="BE5" s="89" t="s">
        <v>430</v>
      </c>
      <c r="BF5" s="111"/>
      <c r="BG5" s="111" t="s">
        <v>431</v>
      </c>
      <c r="BH5" s="116"/>
      <c r="BI5" s="98"/>
      <c r="BJ5" s="98"/>
    </row>
    <row r="6" spans="1:76" ht="45" customHeight="1">
      <c r="A6" s="98"/>
      <c r="B6" s="66" t="s">
        <v>371</v>
      </c>
      <c r="C6" s="66" t="s">
        <v>15</v>
      </c>
      <c r="D6" s="65" t="s">
        <v>356</v>
      </c>
      <c r="E6" s="65" t="s">
        <v>357</v>
      </c>
      <c r="F6" s="65" t="s">
        <v>360</v>
      </c>
      <c r="G6" s="65" t="s">
        <v>15</v>
      </c>
      <c r="H6" s="65" t="s">
        <v>356</v>
      </c>
      <c r="I6" s="65" t="s">
        <v>357</v>
      </c>
      <c r="J6" s="65" t="s">
        <v>360</v>
      </c>
      <c r="K6" s="79" t="s">
        <v>15</v>
      </c>
      <c r="L6" s="65" t="s">
        <v>356</v>
      </c>
      <c r="M6" s="65" t="s">
        <v>357</v>
      </c>
      <c r="N6" s="65" t="s">
        <v>360</v>
      </c>
      <c r="O6" s="79" t="s">
        <v>15</v>
      </c>
      <c r="P6" s="86" t="s">
        <v>356</v>
      </c>
      <c r="Q6" s="86" t="s">
        <v>357</v>
      </c>
      <c r="R6" s="86" t="s">
        <v>360</v>
      </c>
      <c r="S6" s="86" t="s">
        <v>15</v>
      </c>
      <c r="T6" s="86" t="s">
        <v>356</v>
      </c>
      <c r="U6" s="86" t="s">
        <v>357</v>
      </c>
      <c r="V6" s="86" t="s">
        <v>360</v>
      </c>
      <c r="W6" s="86" t="s">
        <v>15</v>
      </c>
      <c r="X6" s="86" t="s">
        <v>356</v>
      </c>
      <c r="Y6" s="86" t="s">
        <v>357</v>
      </c>
      <c r="Z6" s="86" t="s">
        <v>360</v>
      </c>
      <c r="AA6" s="86" t="s">
        <v>15</v>
      </c>
      <c r="AB6" s="86" t="s">
        <v>356</v>
      </c>
      <c r="AC6" s="86" t="s">
        <v>357</v>
      </c>
      <c r="AD6" s="86" t="s">
        <v>360</v>
      </c>
      <c r="AE6" s="86" t="s">
        <v>15</v>
      </c>
      <c r="AF6" s="86" t="s">
        <v>356</v>
      </c>
      <c r="AG6" s="86" t="s">
        <v>357</v>
      </c>
      <c r="AH6" s="86" t="s">
        <v>360</v>
      </c>
      <c r="AI6" s="86" t="s">
        <v>15</v>
      </c>
      <c r="AJ6" s="100"/>
      <c r="AK6" s="110"/>
      <c r="AL6" s="98"/>
      <c r="AM6" s="98"/>
      <c r="AN6" s="98"/>
      <c r="AO6" s="107"/>
      <c r="AP6" s="107"/>
      <c r="AQ6" s="107"/>
      <c r="AR6" s="107"/>
      <c r="AS6" s="98"/>
      <c r="AT6" s="107"/>
      <c r="AU6" s="107"/>
      <c r="AV6" s="107"/>
      <c r="AW6" s="107"/>
      <c r="AX6" s="107"/>
      <c r="AY6" s="107"/>
      <c r="AZ6" s="107"/>
      <c r="BA6" s="105"/>
      <c r="BB6" s="98"/>
      <c r="BC6" s="111"/>
      <c r="BD6" s="111" t="s">
        <v>429</v>
      </c>
      <c r="BE6" s="111"/>
      <c r="BF6" s="111"/>
      <c r="BG6" s="111"/>
      <c r="BH6" s="117"/>
      <c r="BI6" s="98"/>
      <c r="BJ6" s="98"/>
    </row>
    <row r="7" spans="1:76" s="18" customFormat="1" ht="29.25" customHeight="1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 t="s">
        <v>404</v>
      </c>
      <c r="G7" s="22">
        <v>7</v>
      </c>
      <c r="H7" s="22">
        <v>8</v>
      </c>
      <c r="I7" s="22">
        <v>9</v>
      </c>
      <c r="J7" s="22" t="s">
        <v>374</v>
      </c>
      <c r="K7" s="22">
        <v>11</v>
      </c>
      <c r="L7" s="22">
        <v>12</v>
      </c>
      <c r="M7" s="22">
        <v>13</v>
      </c>
      <c r="N7" s="22" t="s">
        <v>405</v>
      </c>
      <c r="O7" s="22">
        <v>15</v>
      </c>
      <c r="P7" s="22">
        <v>16</v>
      </c>
      <c r="Q7" s="22">
        <v>17</v>
      </c>
      <c r="R7" s="22" t="s">
        <v>420</v>
      </c>
      <c r="S7" s="22">
        <v>19</v>
      </c>
      <c r="T7" s="22">
        <v>20</v>
      </c>
      <c r="U7" s="22">
        <v>21</v>
      </c>
      <c r="V7" s="22" t="s">
        <v>422</v>
      </c>
      <c r="W7" s="22">
        <v>23</v>
      </c>
      <c r="X7" s="22">
        <v>24</v>
      </c>
      <c r="Y7" s="22">
        <v>25</v>
      </c>
      <c r="Z7" s="22" t="s">
        <v>419</v>
      </c>
      <c r="AA7" s="22">
        <v>27</v>
      </c>
      <c r="AB7" s="22">
        <v>28</v>
      </c>
      <c r="AC7" s="22">
        <v>29</v>
      </c>
      <c r="AD7" s="22" t="s">
        <v>421</v>
      </c>
      <c r="AE7" s="22">
        <v>31</v>
      </c>
      <c r="AF7" s="22">
        <v>32</v>
      </c>
      <c r="AG7" s="22">
        <v>33</v>
      </c>
      <c r="AH7" s="22">
        <v>34</v>
      </c>
      <c r="AI7" s="22">
        <v>35</v>
      </c>
      <c r="AJ7" s="22">
        <v>36</v>
      </c>
      <c r="AK7" s="22">
        <v>37</v>
      </c>
      <c r="AL7" s="22" t="s">
        <v>423</v>
      </c>
      <c r="AM7" s="22" t="s">
        <v>424</v>
      </c>
      <c r="AN7" s="22">
        <v>40</v>
      </c>
      <c r="AO7" s="22">
        <v>41</v>
      </c>
      <c r="AP7" s="22">
        <v>42</v>
      </c>
      <c r="AQ7" s="22">
        <v>43</v>
      </c>
      <c r="AR7" s="22">
        <v>44</v>
      </c>
      <c r="AS7" s="22">
        <v>45</v>
      </c>
      <c r="AT7" s="22">
        <v>46</v>
      </c>
      <c r="AU7" s="22">
        <v>47</v>
      </c>
      <c r="AV7" s="22">
        <v>48</v>
      </c>
      <c r="AW7" s="22">
        <v>49</v>
      </c>
      <c r="AX7" s="22">
        <v>50</v>
      </c>
      <c r="AY7" s="22">
        <v>51</v>
      </c>
      <c r="AZ7" s="22">
        <v>52</v>
      </c>
      <c r="BA7" s="22">
        <v>53</v>
      </c>
      <c r="BB7" s="90" t="s">
        <v>428</v>
      </c>
      <c r="BC7" s="22">
        <v>55</v>
      </c>
      <c r="BD7" s="22">
        <v>56</v>
      </c>
      <c r="BE7" s="22">
        <v>57</v>
      </c>
      <c r="BF7" s="22">
        <v>58</v>
      </c>
      <c r="BG7" s="22">
        <v>59</v>
      </c>
      <c r="BH7" s="22">
        <v>60</v>
      </c>
      <c r="BI7" s="22">
        <v>61</v>
      </c>
      <c r="BJ7" s="22">
        <v>62</v>
      </c>
      <c r="BK7" s="1"/>
      <c r="BL7" s="1"/>
      <c r="BM7" s="1"/>
      <c r="BN7" s="1"/>
      <c r="BO7" s="1"/>
      <c r="BP7" s="1"/>
      <c r="BQ7" s="1"/>
      <c r="BR7" s="1"/>
      <c r="BS7" s="1"/>
    </row>
    <row r="8" spans="1:76" s="3" customFormat="1" ht="32.85" customHeight="1">
      <c r="A8" s="25" t="s">
        <v>372</v>
      </c>
      <c r="B8" s="20"/>
      <c r="C8" s="20"/>
      <c r="D8" s="23">
        <f>SUM(D9:D18)</f>
        <v>1434762</v>
      </c>
      <c r="E8" s="23">
        <f>SUM(E9:E18)</f>
        <v>1541416.5</v>
      </c>
      <c r="F8" s="6">
        <f>IF(E8/D8&gt;1.2,IF((E8/D8-1.2)*0.1+1.2&gt;1.3,1.3,(E8/D8-1.2)*0.1+1.2),E8/D8)</f>
        <v>1.0743360222810474</v>
      </c>
      <c r="G8" s="20"/>
      <c r="H8" s="75">
        <f>SUM(H9:H18)</f>
        <v>52700</v>
      </c>
      <c r="I8" s="75">
        <f>SUM(I9:I18)</f>
        <v>65000</v>
      </c>
      <c r="J8" s="6">
        <f>IF(I8/H8&gt;1.2,IF((I8/H8-1.2)*0.1+1.2&gt;1.3,1.3,(I8/H8-1.2)*0.1+1.2),I8/H8)</f>
        <v>1.2033396584440228</v>
      </c>
      <c r="K8" s="20"/>
      <c r="L8" s="68">
        <f>SUM(L9:L18)</f>
        <v>3371.8000000000006</v>
      </c>
      <c r="M8" s="68">
        <f>SUM(M9:M18)</f>
        <v>3188.8</v>
      </c>
      <c r="N8" s="6">
        <f>IF(L8/M8&gt;1.2,IF((L8/M8-1.2)*0.1+1.2&gt;1.3,1.3,(L8/M8-1.2)*0.1+1.2),L8/M8)</f>
        <v>1.0573883592574009</v>
      </c>
      <c r="O8" s="20"/>
      <c r="P8" s="68">
        <f>SUM(P9:P18)</f>
        <v>1286551</v>
      </c>
      <c r="Q8" s="68">
        <f>SUM(Q9:Q18)</f>
        <v>957811</v>
      </c>
      <c r="R8" s="6">
        <f>IF(Q8/P8&gt;1.2,IF((Q8/P8-1.2)*0.1+1.2&gt;1.3,1.3,(Q8/P8-1.2)*0.1+1.2),Q8/P8)</f>
        <v>0.74447962031819959</v>
      </c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1"/>
      <c r="AK8" s="19">
        <f>SUM(AK9:AK18)</f>
        <v>1827656</v>
      </c>
      <c r="AL8" s="23">
        <f>SUM(AL9:AL18)</f>
        <v>1896960.7999999998</v>
      </c>
      <c r="AM8" s="23">
        <f>SUM(AM9:AM18)</f>
        <v>69304.79999999993</v>
      </c>
      <c r="AN8" s="23">
        <f t="shared" ref="AN8:BJ8" si="0">SUM(AN9:AN18)</f>
        <v>0</v>
      </c>
      <c r="AO8" s="23">
        <f t="shared" si="0"/>
        <v>152874.70000000001</v>
      </c>
      <c r="AP8" s="23">
        <f t="shared" si="0"/>
        <v>152227.19999999995</v>
      </c>
      <c r="AQ8" s="23">
        <f t="shared" si="0"/>
        <v>166414.69999999998</v>
      </c>
      <c r="AR8" s="23">
        <f t="shared" si="0"/>
        <v>183190.2</v>
      </c>
      <c r="AS8" s="23">
        <f t="shared" si="0"/>
        <v>0</v>
      </c>
      <c r="AT8" s="23">
        <f t="shared" si="0"/>
        <v>160962.20000000001</v>
      </c>
      <c r="AU8" s="23">
        <f t="shared" si="0"/>
        <v>133039.20000000001</v>
      </c>
      <c r="AV8" s="23">
        <f t="shared" si="0"/>
        <v>207577.30000000002</v>
      </c>
      <c r="AW8" s="23">
        <f t="shared" si="0"/>
        <v>167543.70000000001</v>
      </c>
      <c r="AX8" s="23">
        <f t="shared" si="0"/>
        <v>232090.9</v>
      </c>
      <c r="AY8" s="23">
        <f t="shared" si="0"/>
        <v>203073.8</v>
      </c>
      <c r="AZ8" s="23">
        <f t="shared" si="0"/>
        <v>144910.80000000002</v>
      </c>
      <c r="BA8" s="23">
        <f t="shared" si="0"/>
        <v>23111.699999999997</v>
      </c>
      <c r="BB8" s="23">
        <f t="shared" si="0"/>
        <v>-30055.599999999999</v>
      </c>
      <c r="BC8" s="23"/>
      <c r="BD8" s="23"/>
      <c r="BE8" s="23"/>
      <c r="BF8" s="23"/>
      <c r="BG8" s="23"/>
      <c r="BH8" s="23"/>
      <c r="BI8" s="23">
        <f t="shared" si="0"/>
        <v>-37210.1</v>
      </c>
      <c r="BJ8" s="23">
        <f t="shared" si="0"/>
        <v>-37254.6</v>
      </c>
      <c r="BK8" s="1"/>
      <c r="BL8" s="1"/>
      <c r="BM8" s="1"/>
      <c r="BN8" s="1"/>
      <c r="BO8" s="1"/>
      <c r="BP8" s="1"/>
      <c r="BQ8" s="85"/>
      <c r="BR8" s="85"/>
      <c r="BS8" s="85"/>
      <c r="BT8" s="85"/>
      <c r="BU8" s="85"/>
      <c r="BV8" s="85"/>
      <c r="BW8" s="85"/>
    </row>
    <row r="9" spans="1:76" s="2" customFormat="1" ht="16.5" customHeight="1">
      <c r="A9" s="11" t="s">
        <v>4</v>
      </c>
      <c r="B9" s="5">
        <v>1</v>
      </c>
      <c r="C9" s="5">
        <v>15</v>
      </c>
      <c r="D9" s="24">
        <v>765408</v>
      </c>
      <c r="E9" s="24">
        <v>831322.3</v>
      </c>
      <c r="F9" s="4">
        <f>IF(G9=0,0,IF(D9=0,1,IF(E9&lt;0,0,IF(E9/D9&gt;1.2,IF((E9/D9-1.2)*0.1+1.2&gt;1.3,1.3,(E9/D9-1.2)*0.1+1.2),E9/D9))))</f>
        <v>1.0861165548308875</v>
      </c>
      <c r="G9" s="5">
        <v>15</v>
      </c>
      <c r="H9" s="84">
        <v>6985</v>
      </c>
      <c r="I9" s="84">
        <v>11644</v>
      </c>
      <c r="J9" s="4">
        <f>IF(K9=0,0,IF(H9=0,1,IF(I9&lt;0,0,IF(I9/H9&gt;1.2,IF((I9/H9-1.2)*0.1+1.2&gt;1.3,1.3,(I9/H9-1.2)*0.1+1.2),I9/H9))))</f>
        <v>1.2467000715819614</v>
      </c>
      <c r="K9" s="69">
        <v>20</v>
      </c>
      <c r="L9" s="80">
        <v>1518</v>
      </c>
      <c r="M9" s="80">
        <v>1325.6000000000001</v>
      </c>
      <c r="N9" s="4">
        <f>IF(O9=0,0,IF(M9=0,1.3,IF(M9&lt;0,0,IF(L9/M9&gt;1.2,IF((L9/M9-1.2)*0.1+1.2&gt;1.3,1.3,(L9/M9-1.2)*0.1+1.2),L9/M9))))</f>
        <v>1.1451418225709111</v>
      </c>
      <c r="O9" s="5">
        <v>15</v>
      </c>
      <c r="P9" s="24">
        <v>868923</v>
      </c>
      <c r="Q9" s="24">
        <v>619267</v>
      </c>
      <c r="R9" s="4">
        <f t="shared" ref="R9:R18" si="1">IF(S9=0,0,IF(P9=0,1,IF(Q9&lt;0,0,IF(Q9/P9&gt;1.2,IF((Q9/P9-1.2)*0.1+1.2&gt;1.3,1.3,(Q9/P9-1.2)*0.1+1.2),Q9/P9))))</f>
        <v>0.7126834023267884</v>
      </c>
      <c r="S9" s="5">
        <v>15</v>
      </c>
      <c r="T9" s="5" t="s">
        <v>418</v>
      </c>
      <c r="U9" s="5" t="s">
        <v>418</v>
      </c>
      <c r="V9" s="5" t="s">
        <v>418</v>
      </c>
      <c r="W9" s="5" t="s">
        <v>418</v>
      </c>
      <c r="X9" s="5" t="s">
        <v>418</v>
      </c>
      <c r="Y9" s="5" t="s">
        <v>418</v>
      </c>
      <c r="Z9" s="5" t="s">
        <v>418</v>
      </c>
      <c r="AA9" s="5" t="s">
        <v>418</v>
      </c>
      <c r="AB9" s="5" t="s">
        <v>418</v>
      </c>
      <c r="AC9" s="5" t="s">
        <v>418</v>
      </c>
      <c r="AD9" s="5" t="s">
        <v>418</v>
      </c>
      <c r="AE9" s="5" t="s">
        <v>418</v>
      </c>
      <c r="AF9" s="5" t="s">
        <v>418</v>
      </c>
      <c r="AG9" s="5" t="s">
        <v>418</v>
      </c>
      <c r="AH9" s="5" t="s">
        <v>418</v>
      </c>
      <c r="AI9" s="5" t="s">
        <v>418</v>
      </c>
      <c r="AJ9" s="31">
        <f>(B9*C9+F9*G9+J9*K9+N9*O9+R9*S9)/(C9+G9+K9+O9+S9)</f>
        <v>1.0511641015946003</v>
      </c>
      <c r="AK9" s="32">
        <v>296098</v>
      </c>
      <c r="AL9" s="24">
        <f>ROUND(AJ9*AK9,1)</f>
        <v>311247.59999999998</v>
      </c>
      <c r="AM9" s="24">
        <f>AL9-AK9</f>
        <v>15149.599999999977</v>
      </c>
      <c r="AN9" s="24"/>
      <c r="AO9" s="24">
        <v>25174.799999999999</v>
      </c>
      <c r="AP9" s="24">
        <v>26268.6</v>
      </c>
      <c r="AQ9" s="24">
        <v>29461.4</v>
      </c>
      <c r="AR9" s="24">
        <v>31975.9</v>
      </c>
      <c r="AS9" s="24"/>
      <c r="AT9" s="24">
        <v>24790.5</v>
      </c>
      <c r="AU9" s="24">
        <v>19458.400000000001</v>
      </c>
      <c r="AV9" s="24">
        <v>40935.4</v>
      </c>
      <c r="AW9" s="24">
        <v>26475.8</v>
      </c>
      <c r="AX9" s="24">
        <v>37852.5</v>
      </c>
      <c r="AY9" s="24">
        <v>38684.400000000001</v>
      </c>
      <c r="AZ9" s="24">
        <v>19763.599999999999</v>
      </c>
      <c r="BA9" s="24">
        <v>1708.3</v>
      </c>
      <c r="BB9" s="24">
        <f>ROUND(AL9-SUM(AN9:BA9),1)</f>
        <v>-11302</v>
      </c>
      <c r="BC9" s="39"/>
      <c r="BD9" s="39"/>
      <c r="BE9" s="39"/>
      <c r="BF9" s="39"/>
      <c r="BG9" s="63"/>
      <c r="BH9" s="39"/>
      <c r="BI9" s="24">
        <f>IF(OR(BC9="+",BD9="+",BE9="+",BF9="+",BG9="+",BH9="+"),0,BB9)</f>
        <v>-11302</v>
      </c>
      <c r="BJ9" s="24">
        <f>ROUND(BI9+BI19,1)</f>
        <v>-11346.5</v>
      </c>
      <c r="BK9" s="1"/>
      <c r="BL9" s="1"/>
      <c r="BM9" s="1"/>
      <c r="BN9" s="1"/>
      <c r="BO9" s="1"/>
      <c r="BP9" s="1"/>
      <c r="BQ9" s="85"/>
      <c r="BR9" s="85"/>
      <c r="BS9" s="85"/>
      <c r="BT9" s="85"/>
      <c r="BU9" s="85"/>
      <c r="BV9" s="85"/>
      <c r="BW9" s="85"/>
      <c r="BX9" s="85"/>
    </row>
    <row r="10" spans="1:76" s="2" customFormat="1" ht="17.100000000000001" customHeight="1">
      <c r="A10" s="11" t="s">
        <v>5</v>
      </c>
      <c r="B10" s="5">
        <v>1</v>
      </c>
      <c r="C10" s="5">
        <v>15</v>
      </c>
      <c r="D10" s="24">
        <v>328712</v>
      </c>
      <c r="E10" s="24">
        <v>354322.7</v>
      </c>
      <c r="F10" s="4">
        <f t="shared" ref="F10:F18" si="2">IF(G10=0,0,IF(D10=0,1,IF(E10&lt;0,0,IF(E10/D10&gt;1.2,IF((E10/D10-1.2)*0.1+1.2&gt;1.3,1.3,(E10/D10-1.2)*0.1+1.2),E10/D10))))</f>
        <v>1.0779122757915744</v>
      </c>
      <c r="G10" s="5">
        <v>15</v>
      </c>
      <c r="H10" s="84">
        <v>11775</v>
      </c>
      <c r="I10" s="84">
        <v>12965</v>
      </c>
      <c r="J10" s="4">
        <f t="shared" ref="J10:J56" si="3">IF(K10=0,0,IF(H10=0,1,IF(I10&lt;0,0,IF(I10/H10&gt;1.2,IF((I10/H10-1.2)*0.1+1.2&gt;1.3,1.3,(I10/H10-1.2)*0.1+1.2),I10/H10))))</f>
        <v>1.1010615711252654</v>
      </c>
      <c r="K10" s="69">
        <v>20</v>
      </c>
      <c r="L10" s="80">
        <v>281.10000000000002</v>
      </c>
      <c r="M10" s="80">
        <v>230.7</v>
      </c>
      <c r="N10" s="4">
        <f t="shared" ref="N10:N18" si="4">IF(O10=0,0,IF(M10=0,1.3,IF(M10&lt;0,0,IF(L10/M10&gt;1.2,IF((L10/M10-1.2)*0.1+1.2&gt;1.3,1.3,(L10/M10-1.2)*0.1+1.2),L10/M10))))</f>
        <v>1.2018465539661898</v>
      </c>
      <c r="O10" s="5">
        <v>15</v>
      </c>
      <c r="P10" s="24">
        <v>262230</v>
      </c>
      <c r="Q10" s="24">
        <v>176442</v>
      </c>
      <c r="R10" s="4">
        <f t="shared" si="1"/>
        <v>0.67285207642146205</v>
      </c>
      <c r="S10" s="5">
        <v>15</v>
      </c>
      <c r="T10" s="5" t="s">
        <v>418</v>
      </c>
      <c r="U10" s="5" t="s">
        <v>418</v>
      </c>
      <c r="V10" s="5" t="s">
        <v>418</v>
      </c>
      <c r="W10" s="5" t="s">
        <v>418</v>
      </c>
      <c r="X10" s="5" t="s">
        <v>418</v>
      </c>
      <c r="Y10" s="5" t="s">
        <v>418</v>
      </c>
      <c r="Z10" s="5" t="s">
        <v>418</v>
      </c>
      <c r="AA10" s="5" t="s">
        <v>418</v>
      </c>
      <c r="AB10" s="5" t="s">
        <v>418</v>
      </c>
      <c r="AC10" s="5" t="s">
        <v>418</v>
      </c>
      <c r="AD10" s="5" t="s">
        <v>418</v>
      </c>
      <c r="AE10" s="5" t="s">
        <v>418</v>
      </c>
      <c r="AF10" s="5" t="s">
        <v>418</v>
      </c>
      <c r="AG10" s="5" t="s">
        <v>418</v>
      </c>
      <c r="AH10" s="5" t="s">
        <v>418</v>
      </c>
      <c r="AI10" s="5" t="s">
        <v>418</v>
      </c>
      <c r="AJ10" s="31">
        <f t="shared" ref="AJ10:AJ17" si="5">(B10*C10+F10*G10+J10*K10+N10*O10+R10*S10)/(C10+G10+K10+O10+S10)</f>
        <v>1.0163799376899214</v>
      </c>
      <c r="AK10" s="32">
        <v>712744</v>
      </c>
      <c r="AL10" s="24">
        <f t="shared" ref="AL10:AL55" si="6">ROUND(AJ10*AK10,1)</f>
        <v>724418.7</v>
      </c>
      <c r="AM10" s="24">
        <f t="shared" ref="AM10:AM56" si="7">AL10-AK10</f>
        <v>11674.699999999953</v>
      </c>
      <c r="AN10" s="24"/>
      <c r="AO10" s="24">
        <v>55175</v>
      </c>
      <c r="AP10" s="24">
        <v>55079.3</v>
      </c>
      <c r="AQ10" s="24">
        <v>72825.2</v>
      </c>
      <c r="AR10" s="24">
        <v>92364.6</v>
      </c>
      <c r="AS10" s="24"/>
      <c r="AT10" s="24">
        <v>66494.3</v>
      </c>
      <c r="AU10" s="24">
        <v>40997.300000000003</v>
      </c>
      <c r="AV10" s="24">
        <v>98636.7</v>
      </c>
      <c r="AW10" s="24">
        <v>68728.3</v>
      </c>
      <c r="AX10" s="24">
        <v>94498.7</v>
      </c>
      <c r="AY10" s="24">
        <v>78599.5</v>
      </c>
      <c r="AZ10" s="24">
        <v>47573.4</v>
      </c>
      <c r="BA10" s="24"/>
      <c r="BB10" s="24">
        <f t="shared" ref="BB10:BB56" si="8">ROUND(AL10-SUM(AN10:BA10),1)</f>
        <v>-46553.599999999999</v>
      </c>
      <c r="BC10" s="39"/>
      <c r="BD10" s="39"/>
      <c r="BE10" s="39"/>
      <c r="BF10" s="39"/>
      <c r="BG10" s="63"/>
      <c r="BH10" s="39"/>
      <c r="BI10" s="24">
        <f t="shared" ref="BI10:BI16" si="9">IF(OR(BC10="+",BD10="+",BE10="+",BF10="+",BG10="+",BH10="+"),0,BB10)</f>
        <v>-46553.599999999999</v>
      </c>
      <c r="BJ10" s="24">
        <f>ROUND(BI10,1)</f>
        <v>-46553.599999999999</v>
      </c>
      <c r="BK10" s="1"/>
      <c r="BL10" s="1"/>
      <c r="BM10" s="1"/>
      <c r="BN10" s="1"/>
      <c r="BO10" s="1"/>
      <c r="BP10" s="1"/>
      <c r="BQ10" s="85"/>
      <c r="BR10" s="85"/>
      <c r="BS10" s="85"/>
      <c r="BT10" s="85"/>
      <c r="BU10" s="85"/>
      <c r="BV10" s="85"/>
      <c r="BW10" s="85"/>
    </row>
    <row r="11" spans="1:76" s="2" customFormat="1" ht="17.100000000000001" customHeight="1">
      <c r="A11" s="11" t="s">
        <v>6</v>
      </c>
      <c r="B11" s="5">
        <v>1</v>
      </c>
      <c r="C11" s="5">
        <v>15</v>
      </c>
      <c r="D11" s="24">
        <v>107838</v>
      </c>
      <c r="E11" s="24">
        <v>111082.3</v>
      </c>
      <c r="F11" s="4">
        <f t="shared" si="2"/>
        <v>1.0300849422281571</v>
      </c>
      <c r="G11" s="5">
        <v>15</v>
      </c>
      <c r="H11" s="84">
        <v>5888</v>
      </c>
      <c r="I11" s="84">
        <v>6296</v>
      </c>
      <c r="J11" s="4">
        <f t="shared" si="3"/>
        <v>1.0692934782608696</v>
      </c>
      <c r="K11" s="69">
        <v>20</v>
      </c>
      <c r="L11" s="80">
        <v>1106.9000000000001</v>
      </c>
      <c r="M11" s="80">
        <v>1292.4000000000001</v>
      </c>
      <c r="N11" s="4">
        <f t="shared" si="4"/>
        <v>0.85646858557722072</v>
      </c>
      <c r="O11" s="5">
        <v>15</v>
      </c>
      <c r="P11" s="24">
        <v>45123</v>
      </c>
      <c r="Q11" s="24">
        <v>43410</v>
      </c>
      <c r="R11" s="4">
        <f t="shared" si="1"/>
        <v>0.96203709859716779</v>
      </c>
      <c r="S11" s="5">
        <v>15</v>
      </c>
      <c r="T11" s="5" t="s">
        <v>418</v>
      </c>
      <c r="U11" s="5" t="s">
        <v>418</v>
      </c>
      <c r="V11" s="5" t="s">
        <v>418</v>
      </c>
      <c r="W11" s="5" t="s">
        <v>418</v>
      </c>
      <c r="X11" s="5" t="s">
        <v>418</v>
      </c>
      <c r="Y11" s="5" t="s">
        <v>418</v>
      </c>
      <c r="Z11" s="5" t="s">
        <v>418</v>
      </c>
      <c r="AA11" s="5" t="s">
        <v>418</v>
      </c>
      <c r="AB11" s="5" t="s">
        <v>418</v>
      </c>
      <c r="AC11" s="5" t="s">
        <v>418</v>
      </c>
      <c r="AD11" s="5" t="s">
        <v>418</v>
      </c>
      <c r="AE11" s="5" t="s">
        <v>418</v>
      </c>
      <c r="AF11" s="5" t="s">
        <v>418</v>
      </c>
      <c r="AG11" s="5" t="s">
        <v>418</v>
      </c>
      <c r="AH11" s="5" t="s">
        <v>418</v>
      </c>
      <c r="AI11" s="5" t="s">
        <v>418</v>
      </c>
      <c r="AJ11" s="31">
        <f t="shared" si="5"/>
        <v>0.9889341120156947</v>
      </c>
      <c r="AK11" s="32">
        <v>167666</v>
      </c>
      <c r="AL11" s="24">
        <f t="shared" si="6"/>
        <v>165810.6</v>
      </c>
      <c r="AM11" s="24">
        <f t="shared" si="7"/>
        <v>-1855.3999999999942</v>
      </c>
      <c r="AN11" s="24"/>
      <c r="AO11" s="24">
        <v>14092</v>
      </c>
      <c r="AP11" s="24">
        <v>15633.9</v>
      </c>
      <c r="AQ11" s="24">
        <v>4420.1000000000004</v>
      </c>
      <c r="AR11" s="24">
        <v>10966.7</v>
      </c>
      <c r="AS11" s="24"/>
      <c r="AT11" s="24">
        <v>12429.7</v>
      </c>
      <c r="AU11" s="24">
        <v>14315.2</v>
      </c>
      <c r="AV11" s="24">
        <v>15155.1</v>
      </c>
      <c r="AW11" s="24">
        <v>16161.4</v>
      </c>
      <c r="AX11" s="24">
        <v>8742.2999999999993</v>
      </c>
      <c r="AY11" s="24">
        <v>22793.7</v>
      </c>
      <c r="AZ11" s="24">
        <v>15242.4</v>
      </c>
      <c r="BA11" s="24">
        <v>16395.599999999999</v>
      </c>
      <c r="BB11" s="24">
        <f t="shared" si="8"/>
        <v>-537.5</v>
      </c>
      <c r="BC11" s="63"/>
      <c r="BD11" s="39"/>
      <c r="BE11" s="39"/>
      <c r="BF11" s="39"/>
      <c r="BG11" s="63"/>
      <c r="BH11" s="39"/>
      <c r="BI11" s="24">
        <f t="shared" si="9"/>
        <v>-537.5</v>
      </c>
      <c r="BJ11" s="24">
        <f t="shared" ref="BJ11:BJ17" si="10">ROUND(BI11,1)</f>
        <v>-537.5</v>
      </c>
      <c r="BK11" s="1"/>
      <c r="BL11" s="1"/>
      <c r="BM11" s="1"/>
      <c r="BN11" s="1"/>
      <c r="BO11" s="1"/>
      <c r="BP11" s="1"/>
      <c r="BQ11" s="85"/>
      <c r="BR11" s="85"/>
      <c r="BS11" s="85"/>
      <c r="BT11" s="85"/>
      <c r="BU11" s="85"/>
      <c r="BV11" s="85"/>
      <c r="BW11" s="85"/>
    </row>
    <row r="12" spans="1:76" s="2" customFormat="1" ht="17.100000000000001" customHeight="1">
      <c r="A12" s="11" t="s">
        <v>7</v>
      </c>
      <c r="B12" s="5">
        <v>1</v>
      </c>
      <c r="C12" s="5">
        <v>15</v>
      </c>
      <c r="D12" s="24">
        <v>71133</v>
      </c>
      <c r="E12" s="24">
        <v>73245.7</v>
      </c>
      <c r="F12" s="4">
        <f t="shared" si="2"/>
        <v>1.0297007015028186</v>
      </c>
      <c r="G12" s="5">
        <v>15</v>
      </c>
      <c r="H12" s="84">
        <v>4344</v>
      </c>
      <c r="I12" s="84">
        <v>4645</v>
      </c>
      <c r="J12" s="4">
        <f t="shared" si="3"/>
        <v>1.0692909760589318</v>
      </c>
      <c r="K12" s="69">
        <v>20</v>
      </c>
      <c r="L12" s="80">
        <v>152.30000000000001</v>
      </c>
      <c r="M12" s="80">
        <v>80.8</v>
      </c>
      <c r="N12" s="4">
        <f t="shared" si="4"/>
        <v>1.2684900990099011</v>
      </c>
      <c r="O12" s="5">
        <v>15</v>
      </c>
      <c r="P12" s="24">
        <v>29000</v>
      </c>
      <c r="Q12" s="24">
        <v>30130</v>
      </c>
      <c r="R12" s="4">
        <f t="shared" si="1"/>
        <v>1.0389655172413792</v>
      </c>
      <c r="S12" s="5">
        <v>15</v>
      </c>
      <c r="T12" s="5" t="s">
        <v>418</v>
      </c>
      <c r="U12" s="5" t="s">
        <v>418</v>
      </c>
      <c r="V12" s="5" t="s">
        <v>418</v>
      </c>
      <c r="W12" s="5" t="s">
        <v>418</v>
      </c>
      <c r="X12" s="5" t="s">
        <v>418</v>
      </c>
      <c r="Y12" s="5" t="s">
        <v>418</v>
      </c>
      <c r="Z12" s="5" t="s">
        <v>418</v>
      </c>
      <c r="AA12" s="5" t="s">
        <v>418</v>
      </c>
      <c r="AB12" s="5" t="s">
        <v>418</v>
      </c>
      <c r="AC12" s="5" t="s">
        <v>418</v>
      </c>
      <c r="AD12" s="5" t="s">
        <v>418</v>
      </c>
      <c r="AE12" s="5" t="s">
        <v>418</v>
      </c>
      <c r="AF12" s="5" t="s">
        <v>418</v>
      </c>
      <c r="AG12" s="5" t="s">
        <v>418</v>
      </c>
      <c r="AH12" s="5" t="s">
        <v>418</v>
      </c>
      <c r="AI12" s="5" t="s">
        <v>418</v>
      </c>
      <c r="AJ12" s="31">
        <f t="shared" si="5"/>
        <v>1.0805395535936264</v>
      </c>
      <c r="AK12" s="32">
        <v>72029</v>
      </c>
      <c r="AL12" s="24">
        <f t="shared" si="6"/>
        <v>77830.2</v>
      </c>
      <c r="AM12" s="24">
        <f t="shared" si="7"/>
        <v>5801.1999999999971</v>
      </c>
      <c r="AN12" s="24"/>
      <c r="AO12" s="24">
        <v>7303.6</v>
      </c>
      <c r="AP12" s="24">
        <v>6389.4</v>
      </c>
      <c r="AQ12" s="24">
        <v>7588.6</v>
      </c>
      <c r="AR12" s="24">
        <v>0</v>
      </c>
      <c r="AS12" s="24"/>
      <c r="AT12" s="24">
        <v>6062</v>
      </c>
      <c r="AU12" s="24">
        <v>12606.7</v>
      </c>
      <c r="AV12" s="24">
        <v>0</v>
      </c>
      <c r="AW12" s="24">
        <v>6559</v>
      </c>
      <c r="AX12" s="24">
        <v>16450.599999999999</v>
      </c>
      <c r="AY12" s="24">
        <v>7715.8</v>
      </c>
      <c r="AZ12" s="24">
        <v>0</v>
      </c>
      <c r="BA12" s="24"/>
      <c r="BB12" s="24">
        <f t="shared" si="8"/>
        <v>7154.5</v>
      </c>
      <c r="BC12" s="39"/>
      <c r="BD12" s="39"/>
      <c r="BE12" s="39"/>
      <c r="BF12" s="39"/>
      <c r="BG12" s="63" t="s">
        <v>411</v>
      </c>
      <c r="BH12" s="39"/>
      <c r="BI12" s="24">
        <f t="shared" si="9"/>
        <v>0</v>
      </c>
      <c r="BJ12" s="24">
        <f t="shared" si="10"/>
        <v>0</v>
      </c>
      <c r="BK12" s="1"/>
      <c r="BL12" s="1"/>
      <c r="BM12" s="1"/>
      <c r="BN12" s="1"/>
      <c r="BO12" s="1"/>
      <c r="BP12" s="1"/>
      <c r="BQ12" s="85"/>
      <c r="BR12" s="85"/>
      <c r="BS12" s="85"/>
      <c r="BT12" s="85"/>
      <c r="BU12" s="85"/>
      <c r="BV12" s="85"/>
      <c r="BW12" s="85"/>
    </row>
    <row r="13" spans="1:76" s="2" customFormat="1" ht="17.100000000000001" customHeight="1">
      <c r="A13" s="11" t="s">
        <v>8</v>
      </c>
      <c r="B13" s="5">
        <v>1</v>
      </c>
      <c r="C13" s="5">
        <v>15</v>
      </c>
      <c r="D13" s="24">
        <v>30975</v>
      </c>
      <c r="E13" s="24">
        <v>34743.300000000003</v>
      </c>
      <c r="F13" s="4">
        <f t="shared" si="2"/>
        <v>1.1216561743341404</v>
      </c>
      <c r="G13" s="5">
        <v>15</v>
      </c>
      <c r="H13" s="84">
        <v>4344</v>
      </c>
      <c r="I13" s="84">
        <v>6677</v>
      </c>
      <c r="J13" s="4">
        <f t="shared" si="3"/>
        <v>1.2337062615101289</v>
      </c>
      <c r="K13" s="69">
        <v>20</v>
      </c>
      <c r="L13" s="80">
        <v>57.4</v>
      </c>
      <c r="M13" s="80">
        <v>56</v>
      </c>
      <c r="N13" s="4">
        <f t="shared" si="4"/>
        <v>1.0249999999999999</v>
      </c>
      <c r="O13" s="5">
        <v>15</v>
      </c>
      <c r="P13" s="24">
        <v>9146</v>
      </c>
      <c r="Q13" s="24">
        <v>10334</v>
      </c>
      <c r="R13" s="4">
        <f t="shared" si="1"/>
        <v>1.1298928493330418</v>
      </c>
      <c r="S13" s="5">
        <v>15</v>
      </c>
      <c r="T13" s="5" t="s">
        <v>418</v>
      </c>
      <c r="U13" s="5" t="s">
        <v>418</v>
      </c>
      <c r="V13" s="5" t="s">
        <v>418</v>
      </c>
      <c r="W13" s="5" t="s">
        <v>418</v>
      </c>
      <c r="X13" s="5" t="s">
        <v>418</v>
      </c>
      <c r="Y13" s="5" t="s">
        <v>418</v>
      </c>
      <c r="Z13" s="5" t="s">
        <v>418</v>
      </c>
      <c r="AA13" s="5" t="s">
        <v>418</v>
      </c>
      <c r="AB13" s="5" t="s">
        <v>418</v>
      </c>
      <c r="AC13" s="5" t="s">
        <v>418</v>
      </c>
      <c r="AD13" s="5" t="s">
        <v>418</v>
      </c>
      <c r="AE13" s="5" t="s">
        <v>418</v>
      </c>
      <c r="AF13" s="5" t="s">
        <v>418</v>
      </c>
      <c r="AG13" s="5" t="s">
        <v>418</v>
      </c>
      <c r="AH13" s="5" t="s">
        <v>418</v>
      </c>
      <c r="AI13" s="5" t="s">
        <v>418</v>
      </c>
      <c r="AJ13" s="31">
        <f t="shared" si="5"/>
        <v>1.1102795073151288</v>
      </c>
      <c r="AK13" s="32">
        <v>138220</v>
      </c>
      <c r="AL13" s="24">
        <f t="shared" si="6"/>
        <v>153462.79999999999</v>
      </c>
      <c r="AM13" s="24">
        <f t="shared" si="7"/>
        <v>15242.799999999988</v>
      </c>
      <c r="AN13" s="24"/>
      <c r="AO13" s="24">
        <v>12378.7</v>
      </c>
      <c r="AP13" s="24">
        <v>14025.2</v>
      </c>
      <c r="AQ13" s="24">
        <v>12348.7</v>
      </c>
      <c r="AR13" s="24">
        <v>15547.4</v>
      </c>
      <c r="AS13" s="24"/>
      <c r="AT13" s="24">
        <v>14100.5</v>
      </c>
      <c r="AU13" s="24">
        <v>4550.2</v>
      </c>
      <c r="AV13" s="24">
        <v>19489.8</v>
      </c>
      <c r="AW13" s="24">
        <v>10989.1</v>
      </c>
      <c r="AX13" s="24">
        <v>22829.5</v>
      </c>
      <c r="AY13" s="24">
        <v>17100.8</v>
      </c>
      <c r="AZ13" s="24">
        <v>9225.7999999999993</v>
      </c>
      <c r="BA13" s="24"/>
      <c r="BB13" s="24">
        <f t="shared" si="8"/>
        <v>877.1</v>
      </c>
      <c r="BC13" s="63"/>
      <c r="BD13" s="39"/>
      <c r="BE13" s="39"/>
      <c r="BF13" s="39"/>
      <c r="BG13" s="63"/>
      <c r="BH13" s="39"/>
      <c r="BI13" s="24">
        <f t="shared" si="9"/>
        <v>877.1</v>
      </c>
      <c r="BJ13" s="24">
        <f t="shared" si="10"/>
        <v>877.1</v>
      </c>
      <c r="BK13" s="1"/>
      <c r="BL13" s="1"/>
      <c r="BM13" s="1"/>
      <c r="BN13" s="1"/>
      <c r="BO13" s="1"/>
      <c r="BP13" s="1"/>
      <c r="BQ13" s="85"/>
      <c r="BR13" s="85"/>
      <c r="BS13" s="85"/>
      <c r="BT13" s="85"/>
      <c r="BU13" s="85"/>
      <c r="BV13" s="85"/>
      <c r="BW13" s="85"/>
    </row>
    <row r="14" spans="1:76" s="2" customFormat="1" ht="17.100000000000001" customHeight="1">
      <c r="A14" s="11" t="s">
        <v>9</v>
      </c>
      <c r="B14" s="5">
        <v>1</v>
      </c>
      <c r="C14" s="5">
        <v>15</v>
      </c>
      <c r="D14" s="24">
        <v>34040</v>
      </c>
      <c r="E14" s="24">
        <v>34858.1</v>
      </c>
      <c r="F14" s="4">
        <f t="shared" si="2"/>
        <v>1.0240334900117509</v>
      </c>
      <c r="G14" s="5">
        <v>15</v>
      </c>
      <c r="H14" s="84">
        <v>4344</v>
      </c>
      <c r="I14" s="84">
        <v>4359</v>
      </c>
      <c r="J14" s="4">
        <f t="shared" si="3"/>
        <v>1.0034530386740332</v>
      </c>
      <c r="K14" s="69">
        <v>20</v>
      </c>
      <c r="L14" s="80">
        <v>17.899999999999999</v>
      </c>
      <c r="M14" s="80">
        <v>9.5</v>
      </c>
      <c r="N14" s="4">
        <f t="shared" si="4"/>
        <v>1.2684210526315789</v>
      </c>
      <c r="O14" s="5">
        <v>15</v>
      </c>
      <c r="P14" s="24">
        <v>7300</v>
      </c>
      <c r="Q14" s="24">
        <v>8011</v>
      </c>
      <c r="R14" s="4">
        <f t="shared" si="1"/>
        <v>1.0973972602739726</v>
      </c>
      <c r="S14" s="5">
        <v>15</v>
      </c>
      <c r="T14" s="5" t="s">
        <v>418</v>
      </c>
      <c r="U14" s="5" t="s">
        <v>418</v>
      </c>
      <c r="V14" s="5" t="s">
        <v>418</v>
      </c>
      <c r="W14" s="5" t="s">
        <v>418</v>
      </c>
      <c r="X14" s="5" t="s">
        <v>418</v>
      </c>
      <c r="Y14" s="5" t="s">
        <v>418</v>
      </c>
      <c r="Z14" s="5" t="s">
        <v>418</v>
      </c>
      <c r="AA14" s="5" t="s">
        <v>418</v>
      </c>
      <c r="AB14" s="5" t="s">
        <v>418</v>
      </c>
      <c r="AC14" s="5" t="s">
        <v>418</v>
      </c>
      <c r="AD14" s="5" t="s">
        <v>418</v>
      </c>
      <c r="AE14" s="5" t="s">
        <v>418</v>
      </c>
      <c r="AF14" s="5" t="s">
        <v>418</v>
      </c>
      <c r="AG14" s="5" t="s">
        <v>418</v>
      </c>
      <c r="AH14" s="5" t="s">
        <v>418</v>
      </c>
      <c r="AI14" s="5" t="s">
        <v>418</v>
      </c>
      <c r="AJ14" s="31">
        <f t="shared" si="5"/>
        <v>1.0739604727155025</v>
      </c>
      <c r="AK14" s="32">
        <v>49201</v>
      </c>
      <c r="AL14" s="24">
        <f t="shared" si="6"/>
        <v>52839.9</v>
      </c>
      <c r="AM14" s="24">
        <f t="shared" si="7"/>
        <v>3638.9000000000015</v>
      </c>
      <c r="AN14" s="24"/>
      <c r="AO14" s="24">
        <v>4373.5</v>
      </c>
      <c r="AP14" s="24">
        <v>4578</v>
      </c>
      <c r="AQ14" s="24">
        <v>4822.3</v>
      </c>
      <c r="AR14" s="24">
        <v>2908.9</v>
      </c>
      <c r="AS14" s="24"/>
      <c r="AT14" s="24">
        <v>4404.7</v>
      </c>
      <c r="AU14" s="24">
        <v>5081.8999999999996</v>
      </c>
      <c r="AV14" s="24">
        <v>3279.2</v>
      </c>
      <c r="AW14" s="24">
        <v>4314.3999999999996</v>
      </c>
      <c r="AX14" s="24">
        <v>6643.1</v>
      </c>
      <c r="AY14" s="24">
        <v>4429.6000000000004</v>
      </c>
      <c r="AZ14" s="24">
        <v>4444.2999999999993</v>
      </c>
      <c r="BA14" s="24"/>
      <c r="BB14" s="24">
        <f t="shared" si="8"/>
        <v>3560</v>
      </c>
      <c r="BC14" s="39"/>
      <c r="BD14" s="39"/>
      <c r="BE14" s="39"/>
      <c r="BF14" s="39"/>
      <c r="BG14" s="63"/>
      <c r="BH14" s="39"/>
      <c r="BI14" s="24">
        <f t="shared" si="9"/>
        <v>3560</v>
      </c>
      <c r="BJ14" s="24">
        <f t="shared" si="10"/>
        <v>3560</v>
      </c>
      <c r="BK14" s="1"/>
      <c r="BL14" s="1"/>
      <c r="BM14" s="1"/>
      <c r="BN14" s="1"/>
      <c r="BO14" s="1"/>
      <c r="BP14" s="1"/>
      <c r="BQ14" s="85"/>
      <c r="BR14" s="85"/>
      <c r="BS14" s="85"/>
      <c r="BT14" s="85"/>
      <c r="BU14" s="85"/>
      <c r="BV14" s="85"/>
      <c r="BW14" s="85"/>
    </row>
    <row r="15" spans="1:76" s="2" customFormat="1" ht="17.100000000000001" customHeight="1">
      <c r="A15" s="11" t="s">
        <v>10</v>
      </c>
      <c r="B15" s="5">
        <v>1</v>
      </c>
      <c r="C15" s="5">
        <v>15</v>
      </c>
      <c r="D15" s="24">
        <v>31974</v>
      </c>
      <c r="E15" s="24">
        <v>33380.400000000001</v>
      </c>
      <c r="F15" s="4">
        <f t="shared" si="2"/>
        <v>1.0439857384124602</v>
      </c>
      <c r="G15" s="5">
        <v>15</v>
      </c>
      <c r="H15" s="84">
        <v>4344</v>
      </c>
      <c r="I15" s="84">
        <v>4529</v>
      </c>
      <c r="J15" s="4">
        <f t="shared" si="3"/>
        <v>1.0425874769797421</v>
      </c>
      <c r="K15" s="69">
        <v>20</v>
      </c>
      <c r="L15" s="80">
        <v>84.9</v>
      </c>
      <c r="M15" s="80">
        <v>124.6</v>
      </c>
      <c r="N15" s="4">
        <f t="shared" si="4"/>
        <v>0.68138041733547361</v>
      </c>
      <c r="O15" s="5">
        <v>15</v>
      </c>
      <c r="P15" s="24">
        <v>11229</v>
      </c>
      <c r="Q15" s="24">
        <v>12315</v>
      </c>
      <c r="R15" s="4">
        <f t="shared" si="1"/>
        <v>1.0967138658829816</v>
      </c>
      <c r="S15" s="5">
        <v>15</v>
      </c>
      <c r="T15" s="5" t="s">
        <v>418</v>
      </c>
      <c r="U15" s="5" t="s">
        <v>418</v>
      </c>
      <c r="V15" s="5" t="s">
        <v>418</v>
      </c>
      <c r="W15" s="5" t="s">
        <v>418</v>
      </c>
      <c r="X15" s="5" t="s">
        <v>418</v>
      </c>
      <c r="Y15" s="5" t="s">
        <v>418</v>
      </c>
      <c r="Z15" s="5" t="s">
        <v>418</v>
      </c>
      <c r="AA15" s="5" t="s">
        <v>418</v>
      </c>
      <c r="AB15" s="5" t="s">
        <v>418</v>
      </c>
      <c r="AC15" s="5" t="s">
        <v>418</v>
      </c>
      <c r="AD15" s="5" t="s">
        <v>418</v>
      </c>
      <c r="AE15" s="5" t="s">
        <v>418</v>
      </c>
      <c r="AF15" s="5" t="s">
        <v>418</v>
      </c>
      <c r="AG15" s="5" t="s">
        <v>418</v>
      </c>
      <c r="AH15" s="5" t="s">
        <v>418</v>
      </c>
      <c r="AI15" s="5" t="s">
        <v>418</v>
      </c>
      <c r="AJ15" s="31">
        <f t="shared" si="5"/>
        <v>0.97728687330073216</v>
      </c>
      <c r="AK15" s="32">
        <v>120632</v>
      </c>
      <c r="AL15" s="24">
        <f t="shared" si="6"/>
        <v>117892.1</v>
      </c>
      <c r="AM15" s="24">
        <f t="shared" si="7"/>
        <v>-2739.8999999999942</v>
      </c>
      <c r="AN15" s="24"/>
      <c r="AO15" s="24">
        <v>11428.8</v>
      </c>
      <c r="AP15" s="24">
        <v>9658.9</v>
      </c>
      <c r="AQ15" s="24">
        <v>10222.9</v>
      </c>
      <c r="AR15" s="24">
        <v>12393.8</v>
      </c>
      <c r="AS15" s="24"/>
      <c r="AT15" s="24">
        <v>11216</v>
      </c>
      <c r="AU15" s="24">
        <v>11145.3</v>
      </c>
      <c r="AV15" s="24">
        <v>10156</v>
      </c>
      <c r="AW15" s="24">
        <v>11425.1</v>
      </c>
      <c r="AX15" s="24">
        <v>0</v>
      </c>
      <c r="AY15" s="24">
        <v>17127.8</v>
      </c>
      <c r="AZ15" s="24">
        <v>10966.5</v>
      </c>
      <c r="BA15" s="24">
        <v>417</v>
      </c>
      <c r="BB15" s="24">
        <f t="shared" si="8"/>
        <v>1734</v>
      </c>
      <c r="BC15" s="63"/>
      <c r="BD15" s="39"/>
      <c r="BE15" s="39"/>
      <c r="BF15" s="39"/>
      <c r="BG15" s="63"/>
      <c r="BH15" s="39"/>
      <c r="BI15" s="24">
        <f t="shared" si="9"/>
        <v>1734</v>
      </c>
      <c r="BJ15" s="24">
        <f t="shared" si="10"/>
        <v>1734</v>
      </c>
      <c r="BK15" s="1"/>
      <c r="BL15" s="1"/>
      <c r="BM15" s="1"/>
      <c r="BN15" s="1"/>
      <c r="BO15" s="1"/>
      <c r="BP15" s="1"/>
      <c r="BQ15" s="85"/>
      <c r="BR15" s="85"/>
      <c r="BS15" s="85"/>
      <c r="BT15" s="85"/>
      <c r="BU15" s="85"/>
      <c r="BV15" s="85"/>
      <c r="BW15" s="85"/>
    </row>
    <row r="16" spans="1:76" s="2" customFormat="1" ht="17.100000000000001" customHeight="1">
      <c r="A16" s="35" t="s">
        <v>11</v>
      </c>
      <c r="B16" s="5">
        <v>1</v>
      </c>
      <c r="C16" s="5">
        <v>15</v>
      </c>
      <c r="D16" s="24">
        <v>11954</v>
      </c>
      <c r="E16" s="24">
        <v>12638.7</v>
      </c>
      <c r="F16" s="4">
        <f t="shared" si="2"/>
        <v>1.0572778986113436</v>
      </c>
      <c r="G16" s="5">
        <v>15</v>
      </c>
      <c r="H16" s="84">
        <v>3166</v>
      </c>
      <c r="I16" s="84">
        <v>3296</v>
      </c>
      <c r="J16" s="4">
        <f t="shared" si="3"/>
        <v>1.0410612760581175</v>
      </c>
      <c r="K16" s="69">
        <v>20</v>
      </c>
      <c r="L16" s="80">
        <v>56.5</v>
      </c>
      <c r="M16" s="80">
        <v>55.1</v>
      </c>
      <c r="N16" s="4">
        <f t="shared" si="4"/>
        <v>1.0254083484573502</v>
      </c>
      <c r="O16" s="5">
        <v>15</v>
      </c>
      <c r="P16" s="24">
        <v>5600</v>
      </c>
      <c r="Q16" s="24">
        <v>6129</v>
      </c>
      <c r="R16" s="4">
        <f t="shared" si="1"/>
        <v>1.0944642857142857</v>
      </c>
      <c r="S16" s="5">
        <v>15</v>
      </c>
      <c r="T16" s="5" t="s">
        <v>418</v>
      </c>
      <c r="U16" s="5" t="s">
        <v>418</v>
      </c>
      <c r="V16" s="5" t="s">
        <v>418</v>
      </c>
      <c r="W16" s="5" t="s">
        <v>418</v>
      </c>
      <c r="X16" s="5" t="s">
        <v>418</v>
      </c>
      <c r="Y16" s="5" t="s">
        <v>418</v>
      </c>
      <c r="Z16" s="5" t="s">
        <v>418</v>
      </c>
      <c r="AA16" s="5" t="s">
        <v>418</v>
      </c>
      <c r="AB16" s="5" t="s">
        <v>418</v>
      </c>
      <c r="AC16" s="5" t="s">
        <v>418</v>
      </c>
      <c r="AD16" s="5" t="s">
        <v>418</v>
      </c>
      <c r="AE16" s="5" t="s">
        <v>418</v>
      </c>
      <c r="AF16" s="5" t="s">
        <v>418</v>
      </c>
      <c r="AG16" s="5" t="s">
        <v>418</v>
      </c>
      <c r="AH16" s="5" t="s">
        <v>418</v>
      </c>
      <c r="AI16" s="5" t="s">
        <v>418</v>
      </c>
      <c r="AJ16" s="31">
        <f t="shared" si="5"/>
        <v>1.043481043911338</v>
      </c>
      <c r="AK16" s="32">
        <v>95134</v>
      </c>
      <c r="AL16" s="24">
        <f t="shared" si="6"/>
        <v>99270.5</v>
      </c>
      <c r="AM16" s="24">
        <f t="shared" si="7"/>
        <v>4136.5</v>
      </c>
      <c r="AN16" s="24"/>
      <c r="AO16" s="24">
        <v>8061.9</v>
      </c>
      <c r="AP16" s="24">
        <v>6373.3</v>
      </c>
      <c r="AQ16" s="24">
        <v>8386.2999999999993</v>
      </c>
      <c r="AR16" s="24">
        <v>7276.2</v>
      </c>
      <c r="AS16" s="24"/>
      <c r="AT16" s="24">
        <v>7255</v>
      </c>
      <c r="AU16" s="24">
        <v>6820.6</v>
      </c>
      <c r="AV16" s="24">
        <v>6339.4</v>
      </c>
      <c r="AW16" s="24">
        <v>7553.6</v>
      </c>
      <c r="AX16" s="24">
        <v>6183.8</v>
      </c>
      <c r="AY16" s="24">
        <v>8300.7000000000007</v>
      </c>
      <c r="AZ16" s="24">
        <v>22764.9</v>
      </c>
      <c r="BA16" s="24"/>
      <c r="BB16" s="24">
        <f t="shared" si="8"/>
        <v>3954.8</v>
      </c>
      <c r="BC16" s="63"/>
      <c r="BD16" s="39"/>
      <c r="BE16" s="63"/>
      <c r="BF16" s="39"/>
      <c r="BG16" s="63"/>
      <c r="BH16" s="39"/>
      <c r="BI16" s="24">
        <f t="shared" si="9"/>
        <v>3954.8</v>
      </c>
      <c r="BJ16" s="24">
        <f t="shared" si="10"/>
        <v>3954.8</v>
      </c>
      <c r="BK16" s="1"/>
      <c r="BL16" s="1"/>
      <c r="BM16" s="1"/>
      <c r="BN16" s="1"/>
      <c r="BO16" s="1"/>
      <c r="BP16" s="1"/>
      <c r="BQ16" s="85"/>
      <c r="BR16" s="85"/>
      <c r="BS16" s="85"/>
      <c r="BT16" s="85"/>
      <c r="BU16" s="85"/>
      <c r="BV16" s="85"/>
      <c r="BW16" s="85"/>
    </row>
    <row r="17" spans="1:75" s="2" customFormat="1" ht="16.5" customHeight="1">
      <c r="A17" s="11" t="s">
        <v>12</v>
      </c>
      <c r="B17" s="5">
        <v>1</v>
      </c>
      <c r="C17" s="5">
        <v>15</v>
      </c>
      <c r="D17" s="24">
        <v>37067</v>
      </c>
      <c r="E17" s="24">
        <v>38906.699999999997</v>
      </c>
      <c r="F17" s="4">
        <f t="shared" si="2"/>
        <v>1.0496317479159358</v>
      </c>
      <c r="G17" s="5">
        <v>15</v>
      </c>
      <c r="H17" s="84">
        <v>4344</v>
      </c>
      <c r="I17" s="84">
        <v>4349</v>
      </c>
      <c r="J17" s="4">
        <f t="shared" si="3"/>
        <v>1.0011510128913443</v>
      </c>
      <c r="K17" s="69">
        <v>20</v>
      </c>
      <c r="L17" s="80">
        <v>70</v>
      </c>
      <c r="M17" s="80">
        <v>14</v>
      </c>
      <c r="N17" s="4">
        <f t="shared" si="4"/>
        <v>1.3</v>
      </c>
      <c r="O17" s="5">
        <v>15</v>
      </c>
      <c r="P17" s="24">
        <v>40000</v>
      </c>
      <c r="Q17" s="24">
        <v>43729</v>
      </c>
      <c r="R17" s="4">
        <f t="shared" si="1"/>
        <v>1.0932249999999999</v>
      </c>
      <c r="S17" s="5">
        <v>15</v>
      </c>
      <c r="T17" s="5" t="s">
        <v>418</v>
      </c>
      <c r="U17" s="5" t="s">
        <v>418</v>
      </c>
      <c r="V17" s="5" t="s">
        <v>418</v>
      </c>
      <c r="W17" s="5" t="s">
        <v>418</v>
      </c>
      <c r="X17" s="5" t="s">
        <v>418</v>
      </c>
      <c r="Y17" s="5" t="s">
        <v>418</v>
      </c>
      <c r="Z17" s="5" t="s">
        <v>418</v>
      </c>
      <c r="AA17" s="5" t="s">
        <v>418</v>
      </c>
      <c r="AB17" s="5" t="s">
        <v>418</v>
      </c>
      <c r="AC17" s="5" t="s">
        <v>418</v>
      </c>
      <c r="AD17" s="5" t="s">
        <v>418</v>
      </c>
      <c r="AE17" s="5" t="s">
        <v>418</v>
      </c>
      <c r="AF17" s="5" t="s">
        <v>418</v>
      </c>
      <c r="AG17" s="5" t="s">
        <v>418</v>
      </c>
      <c r="AH17" s="5" t="s">
        <v>418</v>
      </c>
      <c r="AI17" s="5" t="s">
        <v>418</v>
      </c>
      <c r="AJ17" s="31">
        <f t="shared" si="5"/>
        <v>1.0833233934570741</v>
      </c>
      <c r="AK17" s="32">
        <v>114188</v>
      </c>
      <c r="AL17" s="24">
        <f t="shared" si="6"/>
        <v>123702.5</v>
      </c>
      <c r="AM17" s="24">
        <f t="shared" si="7"/>
        <v>9514.5</v>
      </c>
      <c r="AN17" s="24"/>
      <c r="AO17" s="24">
        <v>9327.5</v>
      </c>
      <c r="AP17" s="24">
        <v>8938.7999999999993</v>
      </c>
      <c r="AQ17" s="24">
        <v>11723.9</v>
      </c>
      <c r="AR17" s="24">
        <v>5685.5</v>
      </c>
      <c r="AS17" s="24"/>
      <c r="AT17" s="24">
        <v>9448.7999999999993</v>
      </c>
      <c r="AU17" s="24">
        <v>14357.8</v>
      </c>
      <c r="AV17" s="24">
        <v>3821.1</v>
      </c>
      <c r="AW17" s="24">
        <v>10468.6</v>
      </c>
      <c r="AX17" s="24">
        <v>29704.799999999999</v>
      </c>
      <c r="AY17" s="24">
        <v>0</v>
      </c>
      <c r="AZ17" s="24">
        <v>10380.700000000001</v>
      </c>
      <c r="BA17" s="24"/>
      <c r="BB17" s="24">
        <f t="shared" si="8"/>
        <v>9845</v>
      </c>
      <c r="BC17" s="63"/>
      <c r="BD17" s="39"/>
      <c r="BE17" s="39"/>
      <c r="BF17" s="39"/>
      <c r="BG17" s="63"/>
      <c r="BH17" s="39"/>
      <c r="BI17" s="24">
        <f>IF(OR(BC17="+",BD17="+",BE17="+",BF17="+",BG17="+",BH17="+"),0,BB17)</f>
        <v>9845</v>
      </c>
      <c r="BJ17" s="24">
        <f t="shared" si="10"/>
        <v>9845</v>
      </c>
      <c r="BK17" s="1"/>
      <c r="BL17" s="1"/>
      <c r="BM17" s="1"/>
      <c r="BN17" s="1"/>
      <c r="BO17" s="1"/>
      <c r="BP17" s="1"/>
      <c r="BQ17" s="85"/>
      <c r="BR17" s="85"/>
      <c r="BS17" s="85"/>
      <c r="BT17" s="85"/>
      <c r="BU17" s="85"/>
      <c r="BV17" s="85"/>
      <c r="BW17" s="85"/>
    </row>
    <row r="18" spans="1:75" s="2" customFormat="1" ht="17.100000000000001" customHeight="1">
      <c r="A18" s="11" t="s">
        <v>13</v>
      </c>
      <c r="B18" s="5">
        <v>1</v>
      </c>
      <c r="C18" s="5">
        <v>15</v>
      </c>
      <c r="D18" s="24">
        <v>15661</v>
      </c>
      <c r="E18" s="24">
        <v>16916.300000000003</v>
      </c>
      <c r="F18" s="4">
        <f t="shared" si="2"/>
        <v>1.0801545239767578</v>
      </c>
      <c r="G18" s="5">
        <v>15</v>
      </c>
      <c r="H18" s="84">
        <v>3166</v>
      </c>
      <c r="I18" s="84">
        <v>6240</v>
      </c>
      <c r="J18" s="4">
        <f t="shared" si="3"/>
        <v>1.277094125078964</v>
      </c>
      <c r="K18" s="69">
        <v>20</v>
      </c>
      <c r="L18" s="80">
        <v>26.8</v>
      </c>
      <c r="M18" s="80">
        <v>0.1</v>
      </c>
      <c r="N18" s="4">
        <f t="shared" si="4"/>
        <v>1.3</v>
      </c>
      <c r="O18" s="5">
        <v>15</v>
      </c>
      <c r="P18" s="24">
        <v>8000</v>
      </c>
      <c r="Q18" s="24">
        <v>8044</v>
      </c>
      <c r="R18" s="4">
        <f t="shared" si="1"/>
        <v>1.0055000000000001</v>
      </c>
      <c r="S18" s="5">
        <v>15</v>
      </c>
      <c r="T18" s="5" t="s">
        <v>418</v>
      </c>
      <c r="U18" s="5" t="s">
        <v>418</v>
      </c>
      <c r="V18" s="5" t="s">
        <v>418</v>
      </c>
      <c r="W18" s="5" t="s">
        <v>418</v>
      </c>
      <c r="X18" s="5" t="s">
        <v>418</v>
      </c>
      <c r="Y18" s="5" t="s">
        <v>418</v>
      </c>
      <c r="Z18" s="5" t="s">
        <v>418</v>
      </c>
      <c r="AA18" s="5" t="s">
        <v>418</v>
      </c>
      <c r="AB18" s="5" t="s">
        <v>418</v>
      </c>
      <c r="AC18" s="5" t="s">
        <v>418</v>
      </c>
      <c r="AD18" s="5" t="s">
        <v>418</v>
      </c>
      <c r="AE18" s="5" t="s">
        <v>418</v>
      </c>
      <c r="AF18" s="5" t="s">
        <v>418</v>
      </c>
      <c r="AG18" s="5" t="s">
        <v>418</v>
      </c>
      <c r="AH18" s="5" t="s">
        <v>418</v>
      </c>
      <c r="AI18" s="5" t="s">
        <v>418</v>
      </c>
      <c r="AJ18" s="31">
        <f>(B18*C18+F18*G18+J18*K18+N18*O18+R18*S18)/(C18+G18+K18+O18+S18)</f>
        <v>1.1415837545153829</v>
      </c>
      <c r="AK18" s="32">
        <v>61744</v>
      </c>
      <c r="AL18" s="24">
        <f t="shared" si="6"/>
        <v>70485.899999999994</v>
      </c>
      <c r="AM18" s="24">
        <f t="shared" si="7"/>
        <v>8741.8999999999942</v>
      </c>
      <c r="AN18" s="24"/>
      <c r="AO18" s="24">
        <v>5558.9</v>
      </c>
      <c r="AP18" s="24">
        <v>5281.8</v>
      </c>
      <c r="AQ18" s="24">
        <v>4615.3</v>
      </c>
      <c r="AR18" s="24">
        <v>4071.2</v>
      </c>
      <c r="AS18" s="24"/>
      <c r="AT18" s="24">
        <v>4760.7</v>
      </c>
      <c r="AU18" s="24">
        <v>3705.8</v>
      </c>
      <c r="AV18" s="24">
        <v>9764.6</v>
      </c>
      <c r="AW18" s="24">
        <v>4868.3999999999996</v>
      </c>
      <c r="AX18" s="24">
        <v>9185.6</v>
      </c>
      <c r="AY18" s="24">
        <v>8321.5</v>
      </c>
      <c r="AZ18" s="24">
        <v>4549.2</v>
      </c>
      <c r="BA18" s="24">
        <v>4590.8</v>
      </c>
      <c r="BB18" s="24">
        <f t="shared" si="8"/>
        <v>1212.0999999999999</v>
      </c>
      <c r="BC18" s="63"/>
      <c r="BD18" s="39"/>
      <c r="BE18" s="39"/>
      <c r="BF18" s="39"/>
      <c r="BG18" s="63"/>
      <c r="BH18" s="39"/>
      <c r="BI18" s="24">
        <f>IF(OR(BC18="+",BD18="+",BE18="+",BF18="+",BG18="+",BH18="+"),0,BB18)</f>
        <v>1212.0999999999999</v>
      </c>
      <c r="BJ18" s="24">
        <f>ROUND(BI18,1)</f>
        <v>1212.0999999999999</v>
      </c>
      <c r="BK18" s="1"/>
      <c r="BL18" s="1"/>
      <c r="BM18" s="1"/>
      <c r="BN18" s="1"/>
      <c r="BO18" s="1"/>
      <c r="BP18" s="1"/>
      <c r="BQ18" s="85"/>
      <c r="BR18" s="85"/>
      <c r="BS18" s="85"/>
      <c r="BT18" s="85"/>
      <c r="BU18" s="85"/>
      <c r="BV18" s="85"/>
      <c r="BW18" s="85"/>
    </row>
    <row r="19" spans="1:75" s="2" customFormat="1" ht="17.100000000000001" customHeight="1">
      <c r="A19" s="25" t="s">
        <v>361</v>
      </c>
      <c r="B19" s="26"/>
      <c r="C19" s="26"/>
      <c r="D19" s="26"/>
      <c r="E19" s="26"/>
      <c r="F19" s="6">
        <f>F9</f>
        <v>1.0861165548308875</v>
      </c>
      <c r="G19" s="26"/>
      <c r="H19" s="75">
        <f>SUM(H20:H28)</f>
        <v>6985</v>
      </c>
      <c r="I19" s="75">
        <f>SUM(I20:I28)</f>
        <v>11644</v>
      </c>
      <c r="J19" s="6">
        <f>IF(I19/H19&gt;1.2,IF((I19/H19-1.2)*0.1+1.2&gt;1.3,1.3,(I19/H19-1.2)*0.1+1.2),I19/H19)</f>
        <v>1.2467000715819614</v>
      </c>
      <c r="K19" s="70"/>
      <c r="L19" s="26"/>
      <c r="M19" s="26"/>
      <c r="N19" s="6">
        <f>N9</f>
        <v>1.1451418225709111</v>
      </c>
      <c r="O19" s="26"/>
      <c r="P19" s="23"/>
      <c r="Q19" s="23"/>
      <c r="R19" s="6">
        <f>R9</f>
        <v>0.7126834023267884</v>
      </c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19">
        <f>SUM(AK20:AK28)</f>
        <v>1175</v>
      </c>
      <c r="AL19" s="23">
        <f t="shared" ref="AL19:BI19" si="11">SUM(AL20:AL28)</f>
        <v>1250.8</v>
      </c>
      <c r="AM19" s="23">
        <f t="shared" si="11"/>
        <v>75.799999999999955</v>
      </c>
      <c r="AN19" s="23">
        <f t="shared" si="11"/>
        <v>235</v>
      </c>
      <c r="AO19" s="23">
        <f t="shared" si="11"/>
        <v>120.6</v>
      </c>
      <c r="AP19" s="23">
        <f t="shared" si="11"/>
        <v>116.4</v>
      </c>
      <c r="AQ19" s="23">
        <f t="shared" si="11"/>
        <v>0</v>
      </c>
      <c r="AR19" s="23">
        <f t="shared" si="11"/>
        <v>112.6</v>
      </c>
      <c r="AS19" s="23">
        <f t="shared" si="11"/>
        <v>0</v>
      </c>
      <c r="AT19" s="23">
        <f t="shared" si="11"/>
        <v>62.5</v>
      </c>
      <c r="AU19" s="23">
        <f t="shared" si="11"/>
        <v>0</v>
      </c>
      <c r="AV19" s="23">
        <f t="shared" si="11"/>
        <v>141.4</v>
      </c>
      <c r="AW19" s="23">
        <f t="shared" si="11"/>
        <v>125.1</v>
      </c>
      <c r="AX19" s="23">
        <f t="shared" si="11"/>
        <v>134.4</v>
      </c>
      <c r="AY19" s="23">
        <f t="shared" si="11"/>
        <v>168.9</v>
      </c>
      <c r="AZ19" s="23">
        <f t="shared" si="11"/>
        <v>78.400000000000006</v>
      </c>
      <c r="BA19" s="23">
        <f t="shared" si="11"/>
        <v>0</v>
      </c>
      <c r="BB19" s="23">
        <f t="shared" si="11"/>
        <v>-44.5</v>
      </c>
      <c r="BC19" s="23"/>
      <c r="BD19" s="23"/>
      <c r="BE19" s="23"/>
      <c r="BF19" s="23"/>
      <c r="BG19" s="23"/>
      <c r="BH19" s="23"/>
      <c r="BI19" s="23">
        <f t="shared" si="11"/>
        <v>-44.5</v>
      </c>
      <c r="BJ19" s="23">
        <f>SUM(BJ20:BJ28)</f>
        <v>0</v>
      </c>
      <c r="BK19" s="1"/>
      <c r="BL19" s="1"/>
      <c r="BM19" s="1"/>
      <c r="BN19" s="1"/>
      <c r="BO19" s="1"/>
      <c r="BP19" s="1"/>
      <c r="BQ19" s="85"/>
      <c r="BR19" s="85"/>
      <c r="BS19" s="85"/>
      <c r="BT19" s="85"/>
      <c r="BU19" s="85"/>
      <c r="BV19" s="85"/>
      <c r="BW19" s="85"/>
    </row>
    <row r="20" spans="1:75" s="2" customFormat="1" ht="17.100000000000001" customHeight="1">
      <c r="A20" s="11" t="s">
        <v>362</v>
      </c>
      <c r="B20" s="5">
        <f>B$9</f>
        <v>1</v>
      </c>
      <c r="C20" s="5">
        <v>15</v>
      </c>
      <c r="D20" s="5"/>
      <c r="E20" s="5"/>
      <c r="F20" s="4">
        <f>F$9</f>
        <v>1.0861165548308875</v>
      </c>
      <c r="G20" s="5">
        <v>15</v>
      </c>
      <c r="H20" s="84">
        <v>533</v>
      </c>
      <c r="I20" s="84">
        <v>908</v>
      </c>
      <c r="J20" s="4">
        <f t="shared" si="3"/>
        <v>1.2503564727954972</v>
      </c>
      <c r="K20" s="69">
        <v>20</v>
      </c>
      <c r="L20" s="5"/>
      <c r="M20" s="5"/>
      <c r="N20" s="4">
        <f>N$9</f>
        <v>1.1451418225709111</v>
      </c>
      <c r="O20" s="5">
        <v>15</v>
      </c>
      <c r="P20" s="39"/>
      <c r="Q20" s="39"/>
      <c r="R20" s="4">
        <f>R$9</f>
        <v>0.7126834023267884</v>
      </c>
      <c r="S20" s="5">
        <v>15</v>
      </c>
      <c r="T20" s="5" t="s">
        <v>418</v>
      </c>
      <c r="U20" s="5" t="s">
        <v>418</v>
      </c>
      <c r="V20" s="5" t="s">
        <v>418</v>
      </c>
      <c r="W20" s="5" t="s">
        <v>418</v>
      </c>
      <c r="X20" s="5" t="s">
        <v>418</v>
      </c>
      <c r="Y20" s="5" t="s">
        <v>418</v>
      </c>
      <c r="Z20" s="5" t="s">
        <v>418</v>
      </c>
      <c r="AA20" s="5" t="s">
        <v>418</v>
      </c>
      <c r="AB20" s="5" t="s">
        <v>418</v>
      </c>
      <c r="AC20" s="5" t="s">
        <v>418</v>
      </c>
      <c r="AD20" s="5" t="s">
        <v>418</v>
      </c>
      <c r="AE20" s="5" t="s">
        <v>418</v>
      </c>
      <c r="AF20" s="5" t="s">
        <v>418</v>
      </c>
      <c r="AG20" s="5" t="s">
        <v>418</v>
      </c>
      <c r="AH20" s="5" t="s">
        <v>418</v>
      </c>
      <c r="AI20" s="5" t="s">
        <v>418</v>
      </c>
      <c r="AJ20" s="31">
        <f>(B20*C20+F20*G20+J20*K20+N20*O20+R20*S20)/(C20+G20+K20+O20+S20)</f>
        <v>1.0520782018979842</v>
      </c>
      <c r="AK20" s="32">
        <v>0</v>
      </c>
      <c r="AL20" s="24">
        <f t="shared" si="6"/>
        <v>0</v>
      </c>
      <c r="AM20" s="24">
        <f t="shared" si="7"/>
        <v>0</v>
      </c>
      <c r="AN20" s="24"/>
      <c r="AO20" s="24">
        <v>0</v>
      </c>
      <c r="AP20" s="24">
        <v>0</v>
      </c>
      <c r="AQ20" s="24">
        <v>0</v>
      </c>
      <c r="AR20" s="24">
        <v>0</v>
      </c>
      <c r="AS20" s="24"/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/>
      <c r="BB20" s="24">
        <f t="shared" si="8"/>
        <v>0</v>
      </c>
      <c r="BC20" s="63"/>
      <c r="BD20" s="39"/>
      <c r="BE20" s="39"/>
      <c r="BF20" s="39"/>
      <c r="BG20" s="63"/>
      <c r="BH20" s="63"/>
      <c r="BI20" s="24">
        <f t="shared" ref="BI20:BI28" si="12">IF(OR(BC20="+",BD20="+",BE20="+",BF20="+",BG20="+",BH20="+"),0,BB20)</f>
        <v>0</v>
      </c>
      <c r="BJ20" s="24"/>
      <c r="BK20" s="1"/>
      <c r="BL20" s="1"/>
      <c r="BM20" s="1"/>
      <c r="BN20" s="1"/>
      <c r="BO20" s="1"/>
      <c r="BP20" s="1"/>
      <c r="BQ20" s="85"/>
      <c r="BR20" s="85"/>
      <c r="BS20" s="85"/>
      <c r="BT20" s="85"/>
      <c r="BU20" s="85"/>
      <c r="BV20" s="85"/>
      <c r="BW20" s="85"/>
    </row>
    <row r="21" spans="1:75" s="2" customFormat="1" ht="17.100000000000001" customHeight="1">
      <c r="A21" s="35" t="s">
        <v>363</v>
      </c>
      <c r="B21" s="5">
        <f t="shared" ref="B21:B27" si="13">B$9</f>
        <v>1</v>
      </c>
      <c r="C21" s="5">
        <v>15</v>
      </c>
      <c r="D21" s="5"/>
      <c r="E21" s="5"/>
      <c r="F21" s="4">
        <f t="shared" ref="F21:F27" si="14">F$9</f>
        <v>1.0861165548308875</v>
      </c>
      <c r="G21" s="5">
        <v>15</v>
      </c>
      <c r="H21" s="84">
        <v>1750</v>
      </c>
      <c r="I21" s="84">
        <v>3286</v>
      </c>
      <c r="J21" s="4">
        <f t="shared" si="3"/>
        <v>1.2677714285714285</v>
      </c>
      <c r="K21" s="69">
        <v>20</v>
      </c>
      <c r="L21" s="5"/>
      <c r="M21" s="5"/>
      <c r="N21" s="4">
        <f t="shared" ref="N21:N27" si="15">N$9</f>
        <v>1.1451418225709111</v>
      </c>
      <c r="O21" s="5">
        <v>15</v>
      </c>
      <c r="P21" s="39"/>
      <c r="Q21" s="39"/>
      <c r="R21" s="4">
        <f t="shared" ref="R21:R25" si="16">R$9</f>
        <v>0.7126834023267884</v>
      </c>
      <c r="S21" s="5">
        <v>15</v>
      </c>
      <c r="T21" s="5" t="s">
        <v>418</v>
      </c>
      <c r="U21" s="5" t="s">
        <v>418</v>
      </c>
      <c r="V21" s="5" t="s">
        <v>418</v>
      </c>
      <c r="W21" s="5" t="s">
        <v>418</v>
      </c>
      <c r="X21" s="5" t="s">
        <v>418</v>
      </c>
      <c r="Y21" s="5" t="s">
        <v>418</v>
      </c>
      <c r="Z21" s="5" t="s">
        <v>418</v>
      </c>
      <c r="AA21" s="5" t="s">
        <v>418</v>
      </c>
      <c r="AB21" s="5" t="s">
        <v>418</v>
      </c>
      <c r="AC21" s="5" t="s">
        <v>418</v>
      </c>
      <c r="AD21" s="5" t="s">
        <v>418</v>
      </c>
      <c r="AE21" s="5" t="s">
        <v>418</v>
      </c>
      <c r="AF21" s="5" t="s">
        <v>418</v>
      </c>
      <c r="AG21" s="5" t="s">
        <v>418</v>
      </c>
      <c r="AH21" s="5" t="s">
        <v>418</v>
      </c>
      <c r="AI21" s="5" t="s">
        <v>418</v>
      </c>
      <c r="AJ21" s="31">
        <f t="shared" ref="AJ21:AJ27" si="17">(B21*C21+F21*G21+J21*K21+N21*O21+R21*S21)/(C21+G21+K21+O21+S21)</f>
        <v>1.0564319408419671</v>
      </c>
      <c r="AK21" s="32">
        <v>0</v>
      </c>
      <c r="AL21" s="24">
        <f t="shared" si="6"/>
        <v>0</v>
      </c>
      <c r="AM21" s="24">
        <f t="shared" si="7"/>
        <v>0</v>
      </c>
      <c r="AN21" s="24"/>
      <c r="AO21" s="24">
        <v>0</v>
      </c>
      <c r="AP21" s="24">
        <v>0</v>
      </c>
      <c r="AQ21" s="24">
        <v>0</v>
      </c>
      <c r="AR21" s="24">
        <v>0</v>
      </c>
      <c r="AS21" s="24"/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/>
      <c r="BB21" s="24">
        <f t="shared" si="8"/>
        <v>0</v>
      </c>
      <c r="BC21" s="63"/>
      <c r="BD21" s="39"/>
      <c r="BE21" s="39"/>
      <c r="BF21" s="39"/>
      <c r="BG21" s="63"/>
      <c r="BH21" s="63"/>
      <c r="BI21" s="24">
        <f t="shared" si="12"/>
        <v>0</v>
      </c>
      <c r="BJ21" s="24"/>
      <c r="BK21" s="1"/>
      <c r="BL21" s="1"/>
      <c r="BM21" s="1"/>
      <c r="BN21" s="1"/>
      <c r="BO21" s="1"/>
      <c r="BP21" s="1"/>
      <c r="BQ21" s="85"/>
      <c r="BR21" s="85"/>
      <c r="BS21" s="85"/>
      <c r="BT21" s="85"/>
      <c r="BU21" s="85"/>
      <c r="BV21" s="85"/>
      <c r="BW21" s="85"/>
    </row>
    <row r="22" spans="1:75" s="2" customFormat="1" ht="17.100000000000001" customHeight="1">
      <c r="A22" s="35" t="s">
        <v>364</v>
      </c>
      <c r="B22" s="5">
        <f t="shared" si="13"/>
        <v>1</v>
      </c>
      <c r="C22" s="5">
        <v>15</v>
      </c>
      <c r="D22" s="5"/>
      <c r="E22" s="5"/>
      <c r="F22" s="4">
        <f t="shared" si="14"/>
        <v>1.0861165548308875</v>
      </c>
      <c r="G22" s="5">
        <v>15</v>
      </c>
      <c r="H22" s="84">
        <v>1681</v>
      </c>
      <c r="I22" s="84">
        <v>2128</v>
      </c>
      <c r="J22" s="4">
        <f t="shared" si="3"/>
        <v>1.2065913146936347</v>
      </c>
      <c r="K22" s="69">
        <v>20</v>
      </c>
      <c r="L22" s="5"/>
      <c r="M22" s="5"/>
      <c r="N22" s="4">
        <f t="shared" si="15"/>
        <v>1.1451418225709111</v>
      </c>
      <c r="O22" s="5">
        <v>15</v>
      </c>
      <c r="P22" s="39"/>
      <c r="Q22" s="39"/>
      <c r="R22" s="4">
        <f t="shared" si="16"/>
        <v>0.7126834023267884</v>
      </c>
      <c r="S22" s="5">
        <v>15</v>
      </c>
      <c r="T22" s="5" t="s">
        <v>418</v>
      </c>
      <c r="U22" s="5" t="s">
        <v>418</v>
      </c>
      <c r="V22" s="5" t="s">
        <v>418</v>
      </c>
      <c r="W22" s="5" t="s">
        <v>418</v>
      </c>
      <c r="X22" s="5" t="s">
        <v>418</v>
      </c>
      <c r="Y22" s="5" t="s">
        <v>418</v>
      </c>
      <c r="Z22" s="5" t="s">
        <v>418</v>
      </c>
      <c r="AA22" s="5" t="s">
        <v>418</v>
      </c>
      <c r="AB22" s="5" t="s">
        <v>418</v>
      </c>
      <c r="AC22" s="5" t="s">
        <v>418</v>
      </c>
      <c r="AD22" s="5" t="s">
        <v>418</v>
      </c>
      <c r="AE22" s="5" t="s">
        <v>418</v>
      </c>
      <c r="AF22" s="5" t="s">
        <v>418</v>
      </c>
      <c r="AG22" s="5" t="s">
        <v>418</v>
      </c>
      <c r="AH22" s="5" t="s">
        <v>418</v>
      </c>
      <c r="AI22" s="5" t="s">
        <v>418</v>
      </c>
      <c r="AJ22" s="31">
        <f t="shared" si="17"/>
        <v>1.0411369123725187</v>
      </c>
      <c r="AK22" s="32">
        <v>0</v>
      </c>
      <c r="AL22" s="24">
        <f t="shared" si="6"/>
        <v>0</v>
      </c>
      <c r="AM22" s="24">
        <f t="shared" si="7"/>
        <v>0</v>
      </c>
      <c r="AN22" s="24"/>
      <c r="AO22" s="24">
        <v>0</v>
      </c>
      <c r="AP22" s="24">
        <v>0</v>
      </c>
      <c r="AQ22" s="24">
        <v>0</v>
      </c>
      <c r="AR22" s="24">
        <v>0</v>
      </c>
      <c r="AS22" s="24"/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/>
      <c r="BB22" s="24">
        <f t="shared" si="8"/>
        <v>0</v>
      </c>
      <c r="BC22" s="63"/>
      <c r="BD22" s="39"/>
      <c r="BE22" s="39"/>
      <c r="BF22" s="39"/>
      <c r="BG22" s="63"/>
      <c r="BH22" s="63"/>
      <c r="BI22" s="24">
        <f t="shared" si="12"/>
        <v>0</v>
      </c>
      <c r="BJ22" s="24"/>
      <c r="BK22" s="1"/>
      <c r="BL22" s="1"/>
      <c r="BM22" s="1"/>
      <c r="BN22" s="1"/>
      <c r="BO22" s="1"/>
      <c r="BP22" s="1"/>
      <c r="BQ22" s="85"/>
      <c r="BR22" s="85"/>
      <c r="BS22" s="85"/>
      <c r="BT22" s="85"/>
      <c r="BU22" s="85"/>
      <c r="BV22" s="85"/>
      <c r="BW22" s="85"/>
    </row>
    <row r="23" spans="1:75" s="2" customFormat="1" ht="17.100000000000001" customHeight="1">
      <c r="A23" s="35" t="s">
        <v>365</v>
      </c>
      <c r="B23" s="5">
        <f t="shared" si="13"/>
        <v>1</v>
      </c>
      <c r="C23" s="5">
        <v>15</v>
      </c>
      <c r="D23" s="5"/>
      <c r="E23" s="5"/>
      <c r="F23" s="4">
        <f t="shared" si="14"/>
        <v>1.0861165548308875</v>
      </c>
      <c r="G23" s="5">
        <v>15</v>
      </c>
      <c r="H23" s="84">
        <v>669</v>
      </c>
      <c r="I23" s="84">
        <v>1006</v>
      </c>
      <c r="J23" s="4">
        <f t="shared" si="3"/>
        <v>1.230373692077728</v>
      </c>
      <c r="K23" s="69">
        <v>20</v>
      </c>
      <c r="L23" s="5"/>
      <c r="M23" s="5"/>
      <c r="N23" s="4">
        <f t="shared" si="15"/>
        <v>1.1451418225709111</v>
      </c>
      <c r="O23" s="5">
        <v>15</v>
      </c>
      <c r="P23" s="39"/>
      <c r="Q23" s="39"/>
      <c r="R23" s="4">
        <f t="shared" si="16"/>
        <v>0.7126834023267884</v>
      </c>
      <c r="S23" s="5">
        <v>15</v>
      </c>
      <c r="T23" s="5" t="s">
        <v>418</v>
      </c>
      <c r="U23" s="5" t="s">
        <v>418</v>
      </c>
      <c r="V23" s="5" t="s">
        <v>418</v>
      </c>
      <c r="W23" s="5" t="s">
        <v>418</v>
      </c>
      <c r="X23" s="5" t="s">
        <v>418</v>
      </c>
      <c r="Y23" s="5" t="s">
        <v>418</v>
      </c>
      <c r="Z23" s="5" t="s">
        <v>418</v>
      </c>
      <c r="AA23" s="5" t="s">
        <v>418</v>
      </c>
      <c r="AB23" s="5" t="s">
        <v>418</v>
      </c>
      <c r="AC23" s="5" t="s">
        <v>418</v>
      </c>
      <c r="AD23" s="5" t="s">
        <v>418</v>
      </c>
      <c r="AE23" s="5" t="s">
        <v>418</v>
      </c>
      <c r="AF23" s="5" t="s">
        <v>418</v>
      </c>
      <c r="AG23" s="5" t="s">
        <v>418</v>
      </c>
      <c r="AH23" s="5" t="s">
        <v>418</v>
      </c>
      <c r="AI23" s="5" t="s">
        <v>418</v>
      </c>
      <c r="AJ23" s="31">
        <f t="shared" si="17"/>
        <v>1.0470825067185419</v>
      </c>
      <c r="AK23" s="32">
        <v>0</v>
      </c>
      <c r="AL23" s="24">
        <f t="shared" si="6"/>
        <v>0</v>
      </c>
      <c r="AM23" s="24">
        <f t="shared" si="7"/>
        <v>0</v>
      </c>
      <c r="AN23" s="24"/>
      <c r="AO23" s="24">
        <v>0</v>
      </c>
      <c r="AP23" s="24">
        <v>0</v>
      </c>
      <c r="AQ23" s="24">
        <v>0</v>
      </c>
      <c r="AR23" s="24">
        <v>0</v>
      </c>
      <c r="AS23" s="24"/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/>
      <c r="BB23" s="24">
        <f t="shared" si="8"/>
        <v>0</v>
      </c>
      <c r="BC23" s="63"/>
      <c r="BD23" s="39"/>
      <c r="BE23" s="39"/>
      <c r="BF23" s="39"/>
      <c r="BG23" s="63"/>
      <c r="BH23" s="63"/>
      <c r="BI23" s="24">
        <f t="shared" si="12"/>
        <v>0</v>
      </c>
      <c r="BJ23" s="24"/>
      <c r="BK23" s="1"/>
      <c r="BL23" s="1"/>
      <c r="BM23" s="1"/>
      <c r="BN23" s="1"/>
      <c r="BO23" s="1"/>
      <c r="BP23" s="1"/>
      <c r="BQ23" s="85"/>
      <c r="BR23" s="85"/>
      <c r="BS23" s="85"/>
      <c r="BT23" s="85"/>
      <c r="BU23" s="85"/>
      <c r="BV23" s="85"/>
      <c r="BW23" s="85"/>
    </row>
    <row r="24" spans="1:75" s="2" customFormat="1" ht="17.100000000000001" customHeight="1">
      <c r="A24" s="35" t="s">
        <v>366</v>
      </c>
      <c r="B24" s="5">
        <f>B$9</f>
        <v>1</v>
      </c>
      <c r="C24" s="5">
        <v>15</v>
      </c>
      <c r="D24" s="5"/>
      <c r="E24" s="5"/>
      <c r="F24" s="4">
        <f t="shared" si="14"/>
        <v>1.0861165548308875</v>
      </c>
      <c r="G24" s="5">
        <v>15</v>
      </c>
      <c r="H24" s="84">
        <v>160</v>
      </c>
      <c r="I24" s="84">
        <v>221</v>
      </c>
      <c r="J24" s="4">
        <f t="shared" si="3"/>
        <v>1.2181249999999999</v>
      </c>
      <c r="K24" s="69">
        <v>20</v>
      </c>
      <c r="L24" s="5"/>
      <c r="M24" s="5"/>
      <c r="N24" s="4">
        <f t="shared" si="15"/>
        <v>1.1451418225709111</v>
      </c>
      <c r="O24" s="5">
        <v>15</v>
      </c>
      <c r="P24" s="39"/>
      <c r="Q24" s="39"/>
      <c r="R24" s="4">
        <f t="shared" si="16"/>
        <v>0.7126834023267884</v>
      </c>
      <c r="S24" s="5">
        <v>15</v>
      </c>
      <c r="T24" s="5" t="s">
        <v>418</v>
      </c>
      <c r="U24" s="5" t="s">
        <v>418</v>
      </c>
      <c r="V24" s="5" t="s">
        <v>418</v>
      </c>
      <c r="W24" s="5" t="s">
        <v>418</v>
      </c>
      <c r="X24" s="5" t="s">
        <v>418</v>
      </c>
      <c r="Y24" s="5" t="s">
        <v>418</v>
      </c>
      <c r="Z24" s="5" t="s">
        <v>418</v>
      </c>
      <c r="AA24" s="5" t="s">
        <v>418</v>
      </c>
      <c r="AB24" s="5" t="s">
        <v>418</v>
      </c>
      <c r="AC24" s="5" t="s">
        <v>418</v>
      </c>
      <c r="AD24" s="5" t="s">
        <v>418</v>
      </c>
      <c r="AE24" s="5" t="s">
        <v>418</v>
      </c>
      <c r="AF24" s="5" t="s">
        <v>418</v>
      </c>
      <c r="AG24" s="5" t="s">
        <v>418</v>
      </c>
      <c r="AH24" s="5" t="s">
        <v>418</v>
      </c>
      <c r="AI24" s="5" t="s">
        <v>418</v>
      </c>
      <c r="AJ24" s="31">
        <f t="shared" si="17"/>
        <v>1.0440203336991101</v>
      </c>
      <c r="AK24" s="32">
        <v>0</v>
      </c>
      <c r="AL24" s="24">
        <f t="shared" si="6"/>
        <v>0</v>
      </c>
      <c r="AM24" s="24">
        <f t="shared" si="7"/>
        <v>0</v>
      </c>
      <c r="AN24" s="24"/>
      <c r="AO24" s="24">
        <v>0</v>
      </c>
      <c r="AP24" s="24">
        <v>0</v>
      </c>
      <c r="AQ24" s="24">
        <v>0</v>
      </c>
      <c r="AR24" s="24">
        <v>0</v>
      </c>
      <c r="AS24" s="24"/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/>
      <c r="BB24" s="24">
        <f t="shared" si="8"/>
        <v>0</v>
      </c>
      <c r="BC24" s="63"/>
      <c r="BD24" s="39"/>
      <c r="BE24" s="39"/>
      <c r="BF24" s="39"/>
      <c r="BG24" s="63"/>
      <c r="BH24" s="63"/>
      <c r="BI24" s="24">
        <f t="shared" si="12"/>
        <v>0</v>
      </c>
      <c r="BJ24" s="24"/>
      <c r="BK24" s="1"/>
      <c r="BL24" s="1"/>
      <c r="BM24" s="1"/>
      <c r="BN24" s="1"/>
      <c r="BO24" s="1"/>
      <c r="BP24" s="1"/>
      <c r="BQ24" s="85"/>
      <c r="BR24" s="85"/>
      <c r="BS24" s="85"/>
      <c r="BT24" s="85"/>
      <c r="BU24" s="85"/>
      <c r="BV24" s="85"/>
      <c r="BW24" s="85"/>
    </row>
    <row r="25" spans="1:75" s="2" customFormat="1" ht="17.100000000000001" customHeight="1">
      <c r="A25" s="35" t="s">
        <v>367</v>
      </c>
      <c r="B25" s="5">
        <f t="shared" si="13"/>
        <v>1</v>
      </c>
      <c r="C25" s="5">
        <v>15</v>
      </c>
      <c r="D25" s="5"/>
      <c r="E25" s="5"/>
      <c r="F25" s="4">
        <f t="shared" si="14"/>
        <v>1.0861165548308875</v>
      </c>
      <c r="G25" s="5">
        <v>15</v>
      </c>
      <c r="H25" s="84">
        <v>578</v>
      </c>
      <c r="I25" s="84">
        <v>867</v>
      </c>
      <c r="J25" s="4">
        <f t="shared" si="3"/>
        <v>1.23</v>
      </c>
      <c r="K25" s="69">
        <v>20</v>
      </c>
      <c r="L25" s="5"/>
      <c r="M25" s="5"/>
      <c r="N25" s="4">
        <f t="shared" si="15"/>
        <v>1.1451418225709111</v>
      </c>
      <c r="O25" s="5">
        <v>15</v>
      </c>
      <c r="P25" s="39"/>
      <c r="Q25" s="39"/>
      <c r="R25" s="4">
        <f t="shared" si="16"/>
        <v>0.7126834023267884</v>
      </c>
      <c r="S25" s="5">
        <v>15</v>
      </c>
      <c r="T25" s="5" t="s">
        <v>418</v>
      </c>
      <c r="U25" s="5" t="s">
        <v>418</v>
      </c>
      <c r="V25" s="5" t="s">
        <v>418</v>
      </c>
      <c r="W25" s="5" t="s">
        <v>418</v>
      </c>
      <c r="X25" s="5" t="s">
        <v>418</v>
      </c>
      <c r="Y25" s="5" t="s">
        <v>418</v>
      </c>
      <c r="Z25" s="5" t="s">
        <v>418</v>
      </c>
      <c r="AA25" s="5" t="s">
        <v>418</v>
      </c>
      <c r="AB25" s="5" t="s">
        <v>418</v>
      </c>
      <c r="AC25" s="5" t="s">
        <v>418</v>
      </c>
      <c r="AD25" s="5" t="s">
        <v>418</v>
      </c>
      <c r="AE25" s="5" t="s">
        <v>418</v>
      </c>
      <c r="AF25" s="5" t="s">
        <v>418</v>
      </c>
      <c r="AG25" s="5" t="s">
        <v>418</v>
      </c>
      <c r="AH25" s="5" t="s">
        <v>418</v>
      </c>
      <c r="AI25" s="5" t="s">
        <v>418</v>
      </c>
      <c r="AJ25" s="31">
        <f t="shared" si="17"/>
        <v>1.04698908369911</v>
      </c>
      <c r="AK25" s="32">
        <v>0</v>
      </c>
      <c r="AL25" s="24">
        <f t="shared" si="6"/>
        <v>0</v>
      </c>
      <c r="AM25" s="24">
        <f t="shared" si="7"/>
        <v>0</v>
      </c>
      <c r="AN25" s="24"/>
      <c r="AO25" s="24">
        <v>0</v>
      </c>
      <c r="AP25" s="24">
        <v>0</v>
      </c>
      <c r="AQ25" s="24">
        <v>0</v>
      </c>
      <c r="AR25" s="24">
        <v>0</v>
      </c>
      <c r="AS25" s="24"/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/>
      <c r="BB25" s="24">
        <f t="shared" si="8"/>
        <v>0</v>
      </c>
      <c r="BC25" s="63"/>
      <c r="BD25" s="39"/>
      <c r="BE25" s="39"/>
      <c r="BF25" s="39"/>
      <c r="BG25" s="63"/>
      <c r="BH25" s="63"/>
      <c r="BI25" s="24">
        <f t="shared" si="12"/>
        <v>0</v>
      </c>
      <c r="BJ25" s="24"/>
      <c r="BK25" s="1"/>
      <c r="BL25" s="1"/>
      <c r="BM25" s="1"/>
      <c r="BN25" s="1"/>
      <c r="BO25" s="1"/>
      <c r="BP25" s="1"/>
      <c r="BQ25" s="85"/>
      <c r="BR25" s="85"/>
      <c r="BS25" s="85"/>
      <c r="BT25" s="85"/>
      <c r="BU25" s="85"/>
      <c r="BV25" s="85"/>
      <c r="BW25" s="85"/>
    </row>
    <row r="26" spans="1:75" s="2" customFormat="1" ht="17.100000000000001" customHeight="1">
      <c r="A26" s="35" t="s">
        <v>368</v>
      </c>
      <c r="B26" s="5">
        <f t="shared" si="13"/>
        <v>1</v>
      </c>
      <c r="C26" s="5">
        <v>15</v>
      </c>
      <c r="D26" s="5"/>
      <c r="E26" s="5"/>
      <c r="F26" s="4">
        <f t="shared" si="14"/>
        <v>1.0861165548308875</v>
      </c>
      <c r="G26" s="5">
        <v>15</v>
      </c>
      <c r="H26" s="84">
        <v>956</v>
      </c>
      <c r="I26" s="84">
        <v>1594</v>
      </c>
      <c r="J26" s="4">
        <f t="shared" si="3"/>
        <v>1.2467364016736402</v>
      </c>
      <c r="K26" s="69">
        <v>20</v>
      </c>
      <c r="L26" s="5"/>
      <c r="M26" s="5"/>
      <c r="N26" s="4">
        <f t="shared" si="15"/>
        <v>1.1451418225709111</v>
      </c>
      <c r="O26" s="5">
        <v>15</v>
      </c>
      <c r="P26" s="39"/>
      <c r="Q26" s="39"/>
      <c r="R26" s="4">
        <f>R$9</f>
        <v>0.7126834023267884</v>
      </c>
      <c r="S26" s="5">
        <v>15</v>
      </c>
      <c r="T26" s="5" t="s">
        <v>418</v>
      </c>
      <c r="U26" s="5" t="s">
        <v>418</v>
      </c>
      <c r="V26" s="5" t="s">
        <v>418</v>
      </c>
      <c r="W26" s="5" t="s">
        <v>418</v>
      </c>
      <c r="X26" s="5" t="s">
        <v>418</v>
      </c>
      <c r="Y26" s="5" t="s">
        <v>418</v>
      </c>
      <c r="Z26" s="5" t="s">
        <v>418</v>
      </c>
      <c r="AA26" s="5" t="s">
        <v>418</v>
      </c>
      <c r="AB26" s="5" t="s">
        <v>418</v>
      </c>
      <c r="AC26" s="5" t="s">
        <v>418</v>
      </c>
      <c r="AD26" s="5" t="s">
        <v>418</v>
      </c>
      <c r="AE26" s="5" t="s">
        <v>418</v>
      </c>
      <c r="AF26" s="5" t="s">
        <v>418</v>
      </c>
      <c r="AG26" s="5" t="s">
        <v>418</v>
      </c>
      <c r="AH26" s="5" t="s">
        <v>418</v>
      </c>
      <c r="AI26" s="5" t="s">
        <v>418</v>
      </c>
      <c r="AJ26" s="31">
        <f t="shared" si="17"/>
        <v>1.05117318411752</v>
      </c>
      <c r="AK26" s="32">
        <v>0</v>
      </c>
      <c r="AL26" s="24">
        <f t="shared" si="6"/>
        <v>0</v>
      </c>
      <c r="AM26" s="24">
        <f t="shared" si="7"/>
        <v>0</v>
      </c>
      <c r="AN26" s="24"/>
      <c r="AO26" s="24">
        <v>0</v>
      </c>
      <c r="AP26" s="24">
        <v>0</v>
      </c>
      <c r="AQ26" s="24">
        <v>0</v>
      </c>
      <c r="AR26" s="24">
        <v>0</v>
      </c>
      <c r="AS26" s="24"/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/>
      <c r="BB26" s="24">
        <f t="shared" si="8"/>
        <v>0</v>
      </c>
      <c r="BC26" s="63"/>
      <c r="BD26" s="39"/>
      <c r="BE26" s="39"/>
      <c r="BF26" s="39"/>
      <c r="BG26" s="63"/>
      <c r="BH26" s="63"/>
      <c r="BI26" s="24">
        <f t="shared" si="12"/>
        <v>0</v>
      </c>
      <c r="BJ26" s="24"/>
      <c r="BK26" s="1"/>
      <c r="BL26" s="1"/>
      <c r="BM26" s="1"/>
      <c r="BN26" s="1"/>
      <c r="BO26" s="1"/>
      <c r="BP26" s="1"/>
      <c r="BQ26" s="85"/>
      <c r="BR26" s="85"/>
      <c r="BS26" s="85"/>
      <c r="BT26" s="85"/>
      <c r="BU26" s="85"/>
      <c r="BV26" s="85"/>
      <c r="BW26" s="85"/>
    </row>
    <row r="27" spans="1:75" s="2" customFormat="1" ht="17.100000000000001" customHeight="1">
      <c r="A27" s="11" t="s">
        <v>370</v>
      </c>
      <c r="B27" s="5">
        <f t="shared" si="13"/>
        <v>1</v>
      </c>
      <c r="C27" s="5">
        <v>15</v>
      </c>
      <c r="D27" s="5"/>
      <c r="E27" s="5"/>
      <c r="F27" s="4">
        <f t="shared" si="14"/>
        <v>1.0861165548308875</v>
      </c>
      <c r="G27" s="5">
        <v>15</v>
      </c>
      <c r="H27" s="84">
        <v>187</v>
      </c>
      <c r="I27" s="84">
        <v>304</v>
      </c>
      <c r="J27" s="4">
        <f t="shared" si="3"/>
        <v>1.242566844919786</v>
      </c>
      <c r="K27" s="69">
        <v>20</v>
      </c>
      <c r="L27" s="5"/>
      <c r="M27" s="5"/>
      <c r="N27" s="4">
        <f t="shared" si="15"/>
        <v>1.1451418225709111</v>
      </c>
      <c r="O27" s="5">
        <v>15</v>
      </c>
      <c r="P27" s="39"/>
      <c r="Q27" s="39"/>
      <c r="R27" s="4">
        <f>R$9</f>
        <v>0.7126834023267884</v>
      </c>
      <c r="S27" s="5">
        <v>15</v>
      </c>
      <c r="T27" s="5" t="s">
        <v>418</v>
      </c>
      <c r="U27" s="5" t="s">
        <v>418</v>
      </c>
      <c r="V27" s="5" t="s">
        <v>418</v>
      </c>
      <c r="W27" s="5" t="s">
        <v>418</v>
      </c>
      <c r="X27" s="5" t="s">
        <v>418</v>
      </c>
      <c r="Y27" s="5" t="s">
        <v>418</v>
      </c>
      <c r="Z27" s="5" t="s">
        <v>418</v>
      </c>
      <c r="AA27" s="5" t="s">
        <v>418</v>
      </c>
      <c r="AB27" s="5" t="s">
        <v>418</v>
      </c>
      <c r="AC27" s="5" t="s">
        <v>418</v>
      </c>
      <c r="AD27" s="5" t="s">
        <v>418</v>
      </c>
      <c r="AE27" s="5" t="s">
        <v>418</v>
      </c>
      <c r="AF27" s="5" t="s">
        <v>418</v>
      </c>
      <c r="AG27" s="5" t="s">
        <v>418</v>
      </c>
      <c r="AH27" s="5" t="s">
        <v>418</v>
      </c>
      <c r="AI27" s="5" t="s">
        <v>418</v>
      </c>
      <c r="AJ27" s="31">
        <f t="shared" si="17"/>
        <v>1.0501307949290566</v>
      </c>
      <c r="AK27" s="32">
        <v>0</v>
      </c>
      <c r="AL27" s="24">
        <f t="shared" si="6"/>
        <v>0</v>
      </c>
      <c r="AM27" s="24">
        <f t="shared" si="7"/>
        <v>0</v>
      </c>
      <c r="AN27" s="24"/>
      <c r="AO27" s="24">
        <v>0</v>
      </c>
      <c r="AP27" s="24">
        <v>0</v>
      </c>
      <c r="AQ27" s="24">
        <v>0</v>
      </c>
      <c r="AR27" s="24">
        <v>0</v>
      </c>
      <c r="AS27" s="24"/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/>
      <c r="BB27" s="24">
        <f t="shared" si="8"/>
        <v>0</v>
      </c>
      <c r="BC27" s="63"/>
      <c r="BD27" s="39"/>
      <c r="BE27" s="39"/>
      <c r="BF27" s="39"/>
      <c r="BG27" s="63"/>
      <c r="BH27" s="63"/>
      <c r="BI27" s="24">
        <f t="shared" si="12"/>
        <v>0</v>
      </c>
      <c r="BJ27" s="24"/>
      <c r="BK27" s="1"/>
      <c r="BL27" s="1"/>
      <c r="BM27" s="1"/>
      <c r="BN27" s="1"/>
      <c r="BO27" s="1"/>
      <c r="BP27" s="1"/>
      <c r="BQ27" s="85"/>
      <c r="BR27" s="85"/>
      <c r="BS27" s="85"/>
      <c r="BT27" s="85"/>
      <c r="BU27" s="85"/>
      <c r="BV27" s="85"/>
      <c r="BW27" s="85"/>
    </row>
    <row r="28" spans="1:75" s="2" customFormat="1" ht="17.100000000000001" customHeight="1">
      <c r="A28" s="11" t="s">
        <v>369</v>
      </c>
      <c r="B28" s="5">
        <f>B$9</f>
        <v>1</v>
      </c>
      <c r="C28" s="5">
        <v>15</v>
      </c>
      <c r="D28" s="5"/>
      <c r="E28" s="5"/>
      <c r="F28" s="4">
        <f>F$9</f>
        <v>1.0861165548308875</v>
      </c>
      <c r="G28" s="5">
        <v>15</v>
      </c>
      <c r="H28" s="84">
        <v>471</v>
      </c>
      <c r="I28" s="84">
        <v>1330</v>
      </c>
      <c r="J28" s="4">
        <f t="shared" si="3"/>
        <v>1.3</v>
      </c>
      <c r="K28" s="69">
        <v>20</v>
      </c>
      <c r="L28" s="5"/>
      <c r="M28" s="5"/>
      <c r="N28" s="4">
        <f>N$9</f>
        <v>1.1451418225709111</v>
      </c>
      <c r="O28" s="5">
        <v>15</v>
      </c>
      <c r="P28" s="39"/>
      <c r="Q28" s="39"/>
      <c r="R28" s="4">
        <f>R$9</f>
        <v>0.7126834023267884</v>
      </c>
      <c r="S28" s="5">
        <v>15</v>
      </c>
      <c r="T28" s="5" t="s">
        <v>418</v>
      </c>
      <c r="U28" s="5" t="s">
        <v>418</v>
      </c>
      <c r="V28" s="5" t="s">
        <v>418</v>
      </c>
      <c r="W28" s="5" t="s">
        <v>418</v>
      </c>
      <c r="X28" s="5" t="s">
        <v>418</v>
      </c>
      <c r="Y28" s="5" t="s">
        <v>418</v>
      </c>
      <c r="Z28" s="5" t="s">
        <v>418</v>
      </c>
      <c r="AA28" s="5" t="s">
        <v>418</v>
      </c>
      <c r="AB28" s="5" t="s">
        <v>418</v>
      </c>
      <c r="AC28" s="5" t="s">
        <v>418</v>
      </c>
      <c r="AD28" s="5" t="s">
        <v>418</v>
      </c>
      <c r="AE28" s="5" t="s">
        <v>418</v>
      </c>
      <c r="AF28" s="5" t="s">
        <v>418</v>
      </c>
      <c r="AG28" s="5" t="s">
        <v>418</v>
      </c>
      <c r="AH28" s="5" t="s">
        <v>418</v>
      </c>
      <c r="AI28" s="5" t="s">
        <v>418</v>
      </c>
      <c r="AJ28" s="31">
        <f>(B28*C28+F28*G28+J28*K28+N28*O28+R28*S28)/(C28+G28+K28+O28+S28)</f>
        <v>1.0644890836991101</v>
      </c>
      <c r="AK28" s="32">
        <v>1175</v>
      </c>
      <c r="AL28" s="24">
        <f t="shared" si="6"/>
        <v>1250.8</v>
      </c>
      <c r="AM28" s="24">
        <f t="shared" si="7"/>
        <v>75.799999999999955</v>
      </c>
      <c r="AN28" s="24">
        <v>235</v>
      </c>
      <c r="AO28" s="24">
        <v>120.6</v>
      </c>
      <c r="AP28" s="24">
        <v>116.4</v>
      </c>
      <c r="AQ28" s="24">
        <v>0</v>
      </c>
      <c r="AR28" s="24">
        <v>112.6</v>
      </c>
      <c r="AS28" s="24"/>
      <c r="AT28" s="24">
        <v>62.5</v>
      </c>
      <c r="AU28" s="24">
        <v>0</v>
      </c>
      <c r="AV28" s="24">
        <v>141.4</v>
      </c>
      <c r="AW28" s="24">
        <v>125.1</v>
      </c>
      <c r="AX28" s="24">
        <v>134.4</v>
      </c>
      <c r="AY28" s="24">
        <v>168.9</v>
      </c>
      <c r="AZ28" s="24">
        <v>78.400000000000006</v>
      </c>
      <c r="BA28" s="24"/>
      <c r="BB28" s="24">
        <f t="shared" si="8"/>
        <v>-44.5</v>
      </c>
      <c r="BC28" s="63"/>
      <c r="BD28" s="39"/>
      <c r="BE28" s="39"/>
      <c r="BF28" s="39"/>
      <c r="BG28" s="63"/>
      <c r="BH28" s="63"/>
      <c r="BI28" s="24">
        <f t="shared" si="12"/>
        <v>-44.5</v>
      </c>
      <c r="BJ28" s="24"/>
      <c r="BK28" s="1"/>
      <c r="BL28" s="1"/>
      <c r="BM28" s="1"/>
      <c r="BN28" s="1"/>
      <c r="BO28" s="1"/>
      <c r="BP28" s="1"/>
      <c r="BQ28" s="85"/>
      <c r="BR28" s="85"/>
      <c r="BS28" s="85"/>
      <c r="BT28" s="85"/>
      <c r="BU28" s="85"/>
      <c r="BV28" s="85"/>
      <c r="BW28" s="85"/>
    </row>
    <row r="29" spans="1:75" s="2" customFormat="1" ht="16.5" customHeight="1">
      <c r="A29" s="14" t="s">
        <v>16</v>
      </c>
      <c r="B29" s="20"/>
      <c r="C29" s="20"/>
      <c r="D29" s="23">
        <f>SUM(D30:D56)</f>
        <v>269330</v>
      </c>
      <c r="E29" s="23">
        <f>SUM(E30:E56)</f>
        <v>284875.09999999998</v>
      </c>
      <c r="F29" s="6">
        <f>IF(E29/D29&gt;1.2,IF((E29/D29-1.2)*0.1+1.2&gt;1.3,1.3,(E29/D29-1.2)*0.1+1.2),E29/D29)</f>
        <v>1.0577176697731407</v>
      </c>
      <c r="G29" s="20"/>
      <c r="H29" s="75">
        <f>SUM(H30:H56)</f>
        <v>27082</v>
      </c>
      <c r="I29" s="75">
        <f>SUM(I30:I56)</f>
        <v>34366</v>
      </c>
      <c r="J29" s="6">
        <f>IF(I29/H29&gt;1.2,IF((I29/H29-1.2)*0.1+1.2&gt;1.3,1.3,(I29/H29-1.2)*0.1+1.2),I29/H29)</f>
        <v>1.2068960933461339</v>
      </c>
      <c r="K29" s="71"/>
      <c r="L29" s="23">
        <f>SUM(L30:L56)</f>
        <v>625.39999999999986</v>
      </c>
      <c r="M29" s="23">
        <f>SUM(M30:M56)</f>
        <v>565.40000000000009</v>
      </c>
      <c r="N29" s="6">
        <f>IF(L29/M29&gt;1.2,IF((L29/M29-1.2)*0.1+1.2&gt;1.3,1.3,(L29/M29-1.2)*0.1+1.2),L29/M29)</f>
        <v>1.1061195613724792</v>
      </c>
      <c r="O29" s="20"/>
      <c r="P29" s="23">
        <f>SUM(P30:P56)</f>
        <v>699449</v>
      </c>
      <c r="Q29" s="23">
        <f>SUM(Q30:Q56)</f>
        <v>883173</v>
      </c>
      <c r="R29" s="6">
        <f>IF(Q29/P29&gt;1.2,IF((Q29/P29-1.2)*0.1+1.2&gt;1.3,1.3,(Q29/P29-1.2)*0.1+1.2),Q29/P29)</f>
        <v>1.2062669615654609</v>
      </c>
      <c r="S29" s="20"/>
      <c r="T29" s="23">
        <f>SUM(T30:T56)</f>
        <v>1774.5000000000005</v>
      </c>
      <c r="U29" s="23">
        <f>SUM(U30:U56)</f>
        <v>1892.5475020000001</v>
      </c>
      <c r="V29" s="6">
        <f>IF(U29/T29&gt;1.2,IF((U29/T29-1.2)*0.1+1.2&gt;1.3,1.3,(U29/T29-1.2)*0.1+1.2),U29/T29)</f>
        <v>1.0665243741899124</v>
      </c>
      <c r="W29" s="20"/>
      <c r="X29" s="23">
        <f>SUM(X30:X56)</f>
        <v>443537.39999999997</v>
      </c>
      <c r="Y29" s="23">
        <f>SUM(Y30:Y56)</f>
        <v>442865.02799999993</v>
      </c>
      <c r="Z29" s="6">
        <f>IF(Y29/X29&gt;1.2,IF((Y29/X29-1.2)*0.1+1.2&gt;1.3,1.3,(Y29/X29-1.2)*0.1+1.2),Y29/X29)</f>
        <v>0.99848406921265254</v>
      </c>
      <c r="AA29" s="20"/>
      <c r="AB29" s="23">
        <f>SUM(AB30:AB56)</f>
        <v>151305.9</v>
      </c>
      <c r="AC29" s="23">
        <f>SUM(AC30:AC56)</f>
        <v>156351.546</v>
      </c>
      <c r="AD29" s="6">
        <f>IF(AC29/AB29&gt;1.2,IF((AC29/AB29-1.2)*0.1+1.2&gt;1.3,1.3,(AC29/AB29-1.2)*0.1+1.2),AC29/AB29)</f>
        <v>1.0333473182473387</v>
      </c>
      <c r="AE29" s="20"/>
      <c r="AF29" s="20"/>
      <c r="AG29" s="20"/>
      <c r="AH29" s="20"/>
      <c r="AI29" s="20"/>
      <c r="AJ29" s="21"/>
      <c r="AK29" s="19">
        <f>SUM(AK30:AK56)</f>
        <v>982597</v>
      </c>
      <c r="AL29" s="23">
        <f>SUM(AL30:AL56)</f>
        <v>1045333.8999999999</v>
      </c>
      <c r="AM29" s="23">
        <f t="shared" ref="AM29:BI29" si="18">SUM(AM30:AM56)</f>
        <v>62736.9</v>
      </c>
      <c r="AN29" s="23">
        <f t="shared" si="18"/>
        <v>0</v>
      </c>
      <c r="AO29" s="23">
        <f t="shared" si="18"/>
        <v>85676.099999999977</v>
      </c>
      <c r="AP29" s="23">
        <f t="shared" si="18"/>
        <v>86160.9</v>
      </c>
      <c r="AQ29" s="23">
        <f t="shared" si="18"/>
        <v>75919.499999999985</v>
      </c>
      <c r="AR29" s="23">
        <f t="shared" si="18"/>
        <v>96632.4</v>
      </c>
      <c r="AS29" s="23">
        <f t="shared" si="18"/>
        <v>7590</v>
      </c>
      <c r="AT29" s="23">
        <f t="shared" si="18"/>
        <v>82299</v>
      </c>
      <c r="AU29" s="23">
        <f t="shared" si="18"/>
        <v>74393.600000000006</v>
      </c>
      <c r="AV29" s="23">
        <f t="shared" si="18"/>
        <v>104417.3</v>
      </c>
      <c r="AW29" s="23">
        <f t="shared" si="18"/>
        <v>85752.60000000002</v>
      </c>
      <c r="AX29" s="23">
        <f t="shared" si="18"/>
        <v>111912.9</v>
      </c>
      <c r="AY29" s="23">
        <f t="shared" si="18"/>
        <v>93750.8</v>
      </c>
      <c r="AZ29" s="23">
        <f t="shared" si="18"/>
        <v>94701.300000000017</v>
      </c>
      <c r="BA29" s="23">
        <f t="shared" si="18"/>
        <v>15400</v>
      </c>
      <c r="BB29" s="23">
        <f t="shared" si="18"/>
        <v>30727.499999999993</v>
      </c>
      <c r="BC29" s="23"/>
      <c r="BD29" s="23"/>
      <c r="BE29" s="23"/>
      <c r="BF29" s="23"/>
      <c r="BG29" s="23"/>
      <c r="BH29" s="23"/>
      <c r="BI29" s="23">
        <f t="shared" si="18"/>
        <v>29209.699999999993</v>
      </c>
      <c r="BJ29" s="23">
        <f>SUM(BJ30:BJ56)</f>
        <v>45843.299999999996</v>
      </c>
      <c r="BK29" s="1"/>
      <c r="BL29" s="1"/>
      <c r="BM29" s="1"/>
      <c r="BN29" s="1"/>
      <c r="BO29" s="1"/>
      <c r="BP29" s="1"/>
      <c r="BQ29" s="85"/>
      <c r="BR29" s="85"/>
      <c r="BS29" s="85"/>
      <c r="BT29" s="85"/>
      <c r="BU29" s="85"/>
      <c r="BV29" s="85"/>
      <c r="BW29" s="85"/>
    </row>
    <row r="30" spans="1:75" s="2" customFormat="1" ht="17.100000000000001" customHeight="1">
      <c r="A30" s="12" t="s">
        <v>0</v>
      </c>
      <c r="B30" s="5">
        <v>1</v>
      </c>
      <c r="C30" s="5">
        <v>10</v>
      </c>
      <c r="D30" s="24">
        <v>2586</v>
      </c>
      <c r="E30" s="24">
        <v>2424.5</v>
      </c>
      <c r="F30" s="4">
        <f t="shared" ref="F30:F56" si="19">IF(G30=0,0,IF(D30=0,1,IF(E30&lt;0,0,IF(E30/D30&gt;1.2,IF((E30/D30-1.2)*0.1+1.2&gt;1.3,1.3,(E30/D30-1.2)*0.1+1.2),E30/D30))))</f>
        <v>0.93754833720030939</v>
      </c>
      <c r="G30" s="5">
        <v>10</v>
      </c>
      <c r="H30" s="84">
        <v>760</v>
      </c>
      <c r="I30" s="84">
        <v>723</v>
      </c>
      <c r="J30" s="4">
        <f t="shared" si="3"/>
        <v>0.95131578947368423</v>
      </c>
      <c r="K30" s="69">
        <v>15</v>
      </c>
      <c r="L30" s="80">
        <v>7</v>
      </c>
      <c r="M30" s="80">
        <v>1.8</v>
      </c>
      <c r="N30" s="4">
        <f t="shared" ref="N30:N56" si="20">IF(O30=0,0,IF(M30=0,1.3,IF(M30&lt;0,0,IF(L30/M30&gt;1.2,IF((L30/M30-1.2)*0.1+1.2&gt;1.3,1.3,(L30/M30-1.2)*0.1+1.2),L30/M30))))</f>
        <v>1.3</v>
      </c>
      <c r="O30" s="5">
        <v>15</v>
      </c>
      <c r="P30" s="24">
        <v>2600</v>
      </c>
      <c r="Q30" s="24">
        <v>2621</v>
      </c>
      <c r="R30" s="4">
        <f t="shared" ref="R30:R56" si="21">IF(S30=0,0,IF(P30=0,1,IF(Q30&lt;0,0,IF(Q30/P30&gt;1.2,IF((Q30/P30-1.2)*0.1+1.2&gt;1.3,1.3,(Q30/P30-1.2)*0.1+1.2),Q30/P30))))</f>
        <v>1.0080769230769231</v>
      </c>
      <c r="S30" s="5">
        <v>5</v>
      </c>
      <c r="T30" s="87">
        <v>45.4</v>
      </c>
      <c r="U30" s="87">
        <v>45.827599999999997</v>
      </c>
      <c r="V30" s="4">
        <f t="shared" ref="V30:V56" si="22">IF(W30=0,0,IF(T30=0,1,IF(U30&lt;0,0,IF(U30/T30&gt;1.2,IF((U30/T30-1.2)*0.1+1.2&gt;1.3,1.3,(U30/T30-1.2)*0.1+1.2),U30/T30))))</f>
        <v>1.0094185022026432</v>
      </c>
      <c r="W30" s="5">
        <v>10</v>
      </c>
      <c r="X30" s="39">
        <v>16535</v>
      </c>
      <c r="Y30" s="39">
        <v>19300.258999999998</v>
      </c>
      <c r="Z30" s="4">
        <f>IF(AA30=0,0,IF(X30=0,1,IF(Y30&lt;0,0,IF(Y30/X30&gt;1.2,IF((Y30/X30-1.2)*0.1+1.2&gt;1.3,1.3,(Y30/X30-1.2)*0.1+1.2),Y30/X30))))</f>
        <v>1.1672367100090715</v>
      </c>
      <c r="AA30" s="5">
        <v>10</v>
      </c>
      <c r="AB30" s="39">
        <v>4782.3</v>
      </c>
      <c r="AC30" s="39">
        <v>5725.7730000000001</v>
      </c>
      <c r="AD30" s="4">
        <f>IF(AE30=0,0,IF(AB30=0,1,IF(AC30&lt;0,0,IF(AC30/AB30&gt;1.2,IF((AC30/AB30-1.2)*0.1+1.2&gt;1.3,1.3,(AC30/AB30-1.2)*0.1+1.2),AC30/AB30))))</f>
        <v>1.1972843610814881</v>
      </c>
      <c r="AE30" s="5">
        <v>10</v>
      </c>
      <c r="AF30" s="5" t="s">
        <v>418</v>
      </c>
      <c r="AG30" s="5" t="s">
        <v>418</v>
      </c>
      <c r="AH30" s="5" t="s">
        <v>418</v>
      </c>
      <c r="AI30" s="5" t="s">
        <v>418</v>
      </c>
      <c r="AJ30" s="31">
        <f>(B30*C30+F30*G30+J30*K30+N30*O30+R30*S30+V30*W30+Z30*AA30+AD30*AE30)/(C30+G30+K30+O30+S30+W30+AA30+AE30)</f>
        <v>1.0814705948520589</v>
      </c>
      <c r="AK30" s="32">
        <v>32550</v>
      </c>
      <c r="AL30" s="24">
        <f t="shared" si="6"/>
        <v>35201.9</v>
      </c>
      <c r="AM30" s="24">
        <f t="shared" si="7"/>
        <v>2651.9000000000015</v>
      </c>
      <c r="AN30" s="24"/>
      <c r="AO30" s="24">
        <v>2619.9</v>
      </c>
      <c r="AP30" s="24">
        <v>3007.4</v>
      </c>
      <c r="AQ30" s="24">
        <v>3404.7</v>
      </c>
      <c r="AR30" s="24">
        <v>1130.7</v>
      </c>
      <c r="AS30" s="24"/>
      <c r="AT30" s="24">
        <v>3402.9</v>
      </c>
      <c r="AU30" s="24">
        <v>4942.2</v>
      </c>
      <c r="AV30" s="24">
        <v>0</v>
      </c>
      <c r="AW30" s="24">
        <v>3238.9</v>
      </c>
      <c r="AX30" s="24">
        <v>7525.2</v>
      </c>
      <c r="AY30" s="24">
        <v>0</v>
      </c>
      <c r="AZ30" s="24">
        <v>2959.1</v>
      </c>
      <c r="BA30" s="24"/>
      <c r="BB30" s="24">
        <f t="shared" si="8"/>
        <v>2970.9</v>
      </c>
      <c r="BC30" s="63"/>
      <c r="BD30" s="39"/>
      <c r="BE30" s="39"/>
      <c r="BF30" s="39"/>
      <c r="BG30" s="63"/>
      <c r="BH30" s="39"/>
      <c r="BI30" s="24">
        <f t="shared" ref="BI30:BI56" si="23">IF(OR(BC30="+",BD30="+",BE30="+",BF30="+",BG30="+",BH30="+"),0,BB30)</f>
        <v>2970.9</v>
      </c>
      <c r="BJ30" s="24">
        <f>ROUND(BI30+SUM(BI59:BI63),1)</f>
        <v>3800.8</v>
      </c>
      <c r="BK30" s="1"/>
      <c r="BL30" s="1"/>
      <c r="BM30" s="1"/>
      <c r="BN30" s="1"/>
      <c r="BO30" s="1"/>
      <c r="BP30" s="1"/>
      <c r="BQ30" s="85"/>
      <c r="BR30" s="85"/>
      <c r="BS30" s="85"/>
      <c r="BT30" s="85"/>
      <c r="BU30" s="85"/>
      <c r="BV30" s="85"/>
      <c r="BW30" s="85"/>
    </row>
    <row r="31" spans="1:75" s="2" customFormat="1" ht="17.100000000000001" customHeight="1">
      <c r="A31" s="12" t="s">
        <v>17</v>
      </c>
      <c r="B31" s="5">
        <v>1</v>
      </c>
      <c r="C31" s="5">
        <v>10</v>
      </c>
      <c r="D31" s="24">
        <v>16937</v>
      </c>
      <c r="E31" s="24">
        <v>18759.600000000002</v>
      </c>
      <c r="F31" s="4">
        <f>IF(G31=0,0,IF(D31=0,1,IF(E31&lt;0,0,IF(E31/D31&gt;1.2,IF((E31/D31-1.2)*0.1+1.2&gt;1.3,1.3,(E31/D31-1.2)*0.1+1.2),E31/D31))))</f>
        <v>1.1076105567692036</v>
      </c>
      <c r="G31" s="5">
        <v>10</v>
      </c>
      <c r="H31" s="84">
        <v>1004</v>
      </c>
      <c r="I31" s="84">
        <v>1047</v>
      </c>
      <c r="J31" s="4">
        <f t="shared" si="3"/>
        <v>1.0428286852589641</v>
      </c>
      <c r="K31" s="69">
        <v>15</v>
      </c>
      <c r="L31" s="80">
        <v>12.3</v>
      </c>
      <c r="M31" s="80">
        <v>6</v>
      </c>
      <c r="N31" s="4">
        <f t="shared" si="20"/>
        <v>1.2849999999999999</v>
      </c>
      <c r="O31" s="5">
        <v>15</v>
      </c>
      <c r="P31" s="24">
        <v>11000</v>
      </c>
      <c r="Q31" s="24">
        <v>14716</v>
      </c>
      <c r="R31" s="4">
        <f t="shared" si="21"/>
        <v>1.2137818181818181</v>
      </c>
      <c r="S31" s="5">
        <v>5</v>
      </c>
      <c r="T31" s="87">
        <v>68.3</v>
      </c>
      <c r="U31" s="87">
        <v>74.118980000000008</v>
      </c>
      <c r="V31" s="4">
        <f t="shared" si="22"/>
        <v>1.0851973645680821</v>
      </c>
      <c r="W31" s="5">
        <v>10</v>
      </c>
      <c r="X31" s="39">
        <v>19668.2</v>
      </c>
      <c r="Y31" s="39">
        <v>20997.864000000001</v>
      </c>
      <c r="Z31" s="4">
        <f t="shared" ref="Z31:Z56" si="24">IF(AA31=0,0,IF(X31=0,1,IF(Y31&lt;0,0,IF(Y31/X31&gt;1.2,IF((Y31/X31-1.2)*0.1+1.2&gt;1.3,1.3,(Y31/X31-1.2)*0.1+1.2),Y31/X31))))</f>
        <v>1.0676047630184766</v>
      </c>
      <c r="AA31" s="5">
        <v>10</v>
      </c>
      <c r="AB31" s="39">
        <v>3148</v>
      </c>
      <c r="AC31" s="39">
        <v>3234.2</v>
      </c>
      <c r="AD31" s="4">
        <f t="shared" ref="AD31:AD56" si="25">IF(AE31=0,0,IF(AB31=0,1,IF(AC31&lt;0,0,IF(AC31/AB31&gt;1.2,IF((AC31/AB31-1.2)*0.1+1.2&gt;1.3,1.3,(AC31/AB31-1.2)*0.1+1.2),AC31/AB31))))</f>
        <v>1.027382465057179</v>
      </c>
      <c r="AE31" s="5">
        <v>10</v>
      </c>
      <c r="AF31" s="5" t="s">
        <v>418</v>
      </c>
      <c r="AG31" s="5" t="s">
        <v>418</v>
      </c>
      <c r="AH31" s="5" t="s">
        <v>418</v>
      </c>
      <c r="AI31" s="5" t="s">
        <v>418</v>
      </c>
      <c r="AJ31" s="31">
        <f t="shared" ref="AJ31:AJ56" si="26">(B31*C31+F31*G31+J31*K31+N31*O31+R31*S31+V31*W31+Z31*AA31+AD31*AE31)/(C31+G31+K31+O31+S31+W31+AA31+AE31)</f>
        <v>1.1042857748696822</v>
      </c>
      <c r="AK31" s="32">
        <v>38433</v>
      </c>
      <c r="AL31" s="24">
        <f t="shared" si="6"/>
        <v>42441</v>
      </c>
      <c r="AM31" s="24">
        <f t="shared" si="7"/>
        <v>4008</v>
      </c>
      <c r="AN31" s="24"/>
      <c r="AO31" s="24">
        <v>3925</v>
      </c>
      <c r="AP31" s="24">
        <v>3620.4</v>
      </c>
      <c r="AQ31" s="24">
        <v>4058.3</v>
      </c>
      <c r="AR31" s="24">
        <v>3751.1</v>
      </c>
      <c r="AS31" s="24"/>
      <c r="AT31" s="24">
        <v>3176.3</v>
      </c>
      <c r="AU31" s="24">
        <v>1801.3</v>
      </c>
      <c r="AV31" s="24">
        <v>6012.5</v>
      </c>
      <c r="AW31" s="24">
        <v>3453.7</v>
      </c>
      <c r="AX31" s="24">
        <v>6301.7</v>
      </c>
      <c r="AY31" s="24">
        <v>2628.2</v>
      </c>
      <c r="AZ31" s="24">
        <v>2565.3000000000002</v>
      </c>
      <c r="BA31" s="24"/>
      <c r="BB31" s="24">
        <f t="shared" si="8"/>
        <v>1147.2</v>
      </c>
      <c r="BC31" s="63"/>
      <c r="BD31" s="39"/>
      <c r="BE31" s="39"/>
      <c r="BF31" s="39"/>
      <c r="BG31" s="63"/>
      <c r="BH31" s="39"/>
      <c r="BI31" s="24">
        <f t="shared" si="23"/>
        <v>1147.2</v>
      </c>
      <c r="BJ31" s="24">
        <f>ROUND(BI31+SUM(BI65:BI76),1)</f>
        <v>1433.7</v>
      </c>
      <c r="BK31" s="1"/>
      <c r="BL31" s="1"/>
      <c r="BM31" s="1"/>
      <c r="BN31" s="1"/>
      <c r="BO31" s="1"/>
      <c r="BP31" s="1"/>
      <c r="BQ31" s="85"/>
      <c r="BR31" s="85"/>
      <c r="BS31" s="85"/>
      <c r="BT31" s="85"/>
      <c r="BU31" s="85"/>
      <c r="BV31" s="85"/>
      <c r="BW31" s="85"/>
    </row>
    <row r="32" spans="1:75" s="2" customFormat="1" ht="17.100000000000001" customHeight="1">
      <c r="A32" s="12" t="s">
        <v>18</v>
      </c>
      <c r="B32" s="5">
        <v>1</v>
      </c>
      <c r="C32" s="5">
        <v>10</v>
      </c>
      <c r="D32" s="24">
        <v>5419</v>
      </c>
      <c r="E32" s="24">
        <v>5264</v>
      </c>
      <c r="F32" s="4">
        <f t="shared" si="19"/>
        <v>0.97139693670418892</v>
      </c>
      <c r="G32" s="5">
        <v>10</v>
      </c>
      <c r="H32" s="84">
        <v>1004</v>
      </c>
      <c r="I32" s="84">
        <v>1004</v>
      </c>
      <c r="J32" s="4">
        <f t="shared" si="3"/>
        <v>1</v>
      </c>
      <c r="K32" s="69">
        <v>15</v>
      </c>
      <c r="L32" s="80">
        <v>10.5</v>
      </c>
      <c r="M32" s="80">
        <v>0.7</v>
      </c>
      <c r="N32" s="4">
        <f t="shared" si="20"/>
        <v>1.3</v>
      </c>
      <c r="O32" s="5">
        <v>15</v>
      </c>
      <c r="P32" s="24">
        <v>3420</v>
      </c>
      <c r="Q32" s="24">
        <v>5517</v>
      </c>
      <c r="R32" s="4">
        <f t="shared" si="21"/>
        <v>1.2413157894736842</v>
      </c>
      <c r="S32" s="5">
        <v>5</v>
      </c>
      <c r="T32" s="87">
        <v>41.3</v>
      </c>
      <c r="U32" s="87">
        <v>44.993600000000001</v>
      </c>
      <c r="V32" s="4">
        <f t="shared" si="22"/>
        <v>1.0894334140435837</v>
      </c>
      <c r="W32" s="5">
        <v>10</v>
      </c>
      <c r="X32" s="39">
        <v>16836</v>
      </c>
      <c r="Y32" s="39">
        <v>15829.038</v>
      </c>
      <c r="Z32" s="4">
        <f t="shared" si="24"/>
        <v>0.94018995010691375</v>
      </c>
      <c r="AA32" s="5">
        <v>10</v>
      </c>
      <c r="AB32" s="39">
        <v>3858.6</v>
      </c>
      <c r="AC32" s="39">
        <v>3347.027</v>
      </c>
      <c r="AD32" s="4">
        <f t="shared" si="25"/>
        <v>0.86742004872233458</v>
      </c>
      <c r="AE32" s="5">
        <v>10</v>
      </c>
      <c r="AF32" s="5" t="s">
        <v>418</v>
      </c>
      <c r="AG32" s="5" t="s">
        <v>418</v>
      </c>
      <c r="AH32" s="5" t="s">
        <v>418</v>
      </c>
      <c r="AI32" s="5" t="s">
        <v>418</v>
      </c>
      <c r="AJ32" s="31">
        <f t="shared" si="26"/>
        <v>1.0516586169781017</v>
      </c>
      <c r="AK32" s="32">
        <v>32641</v>
      </c>
      <c r="AL32" s="24">
        <f t="shared" si="6"/>
        <v>34327.199999999997</v>
      </c>
      <c r="AM32" s="24">
        <f t="shared" si="7"/>
        <v>1686.1999999999971</v>
      </c>
      <c r="AN32" s="24"/>
      <c r="AO32" s="24">
        <v>2759</v>
      </c>
      <c r="AP32" s="24">
        <v>2740.5</v>
      </c>
      <c r="AQ32" s="24">
        <v>3898.9</v>
      </c>
      <c r="AR32" s="24">
        <v>2513.1999999999998</v>
      </c>
      <c r="AS32" s="24"/>
      <c r="AT32" s="24">
        <v>2760.3</v>
      </c>
      <c r="AU32" s="24">
        <v>2191.9</v>
      </c>
      <c r="AV32" s="24">
        <v>4175.2</v>
      </c>
      <c r="AW32" s="24">
        <v>2855.1</v>
      </c>
      <c r="AX32" s="24">
        <v>6534.4</v>
      </c>
      <c r="AY32" s="24">
        <v>1850.7</v>
      </c>
      <c r="AZ32" s="24">
        <v>2274.9</v>
      </c>
      <c r="BA32" s="24"/>
      <c r="BB32" s="24">
        <f t="shared" si="8"/>
        <v>-226.9</v>
      </c>
      <c r="BC32" s="63"/>
      <c r="BD32" s="39"/>
      <c r="BE32" s="39"/>
      <c r="BF32" s="39"/>
      <c r="BG32" s="63"/>
      <c r="BH32" s="39"/>
      <c r="BI32" s="24">
        <f t="shared" si="23"/>
        <v>-226.9</v>
      </c>
      <c r="BJ32" s="24">
        <f>ROUND(BI32+SUM(BI78:BI82),1)</f>
        <v>-295.39999999999998</v>
      </c>
      <c r="BK32" s="1"/>
      <c r="BL32" s="1"/>
      <c r="BM32" s="1"/>
      <c r="BN32" s="1"/>
      <c r="BO32" s="1"/>
      <c r="BP32" s="1"/>
      <c r="BQ32" s="85"/>
      <c r="BR32" s="85"/>
      <c r="BS32" s="85"/>
      <c r="BT32" s="85"/>
      <c r="BU32" s="85"/>
      <c r="BV32" s="85"/>
      <c r="BW32" s="85"/>
    </row>
    <row r="33" spans="1:75" s="2" customFormat="1" ht="17.100000000000001" customHeight="1">
      <c r="A33" s="12" t="s">
        <v>19</v>
      </c>
      <c r="B33" s="5">
        <v>1</v>
      </c>
      <c r="C33" s="5">
        <v>10</v>
      </c>
      <c r="D33" s="24">
        <v>5063</v>
      </c>
      <c r="E33" s="24">
        <v>5034.6000000000004</v>
      </c>
      <c r="F33" s="4">
        <f t="shared" si="19"/>
        <v>0.99439067746395426</v>
      </c>
      <c r="G33" s="5">
        <v>10</v>
      </c>
      <c r="H33" s="84">
        <v>760</v>
      </c>
      <c r="I33" s="84">
        <v>767</v>
      </c>
      <c r="J33" s="4">
        <f t="shared" si="3"/>
        <v>1.0092105263157896</v>
      </c>
      <c r="K33" s="69">
        <v>15</v>
      </c>
      <c r="L33" s="80">
        <v>3.1</v>
      </c>
      <c r="M33" s="80">
        <v>3</v>
      </c>
      <c r="N33" s="4">
        <f t="shared" si="20"/>
        <v>1.0333333333333334</v>
      </c>
      <c r="O33" s="5">
        <v>15</v>
      </c>
      <c r="P33" s="24">
        <v>4280</v>
      </c>
      <c r="Q33" s="24">
        <v>4331</v>
      </c>
      <c r="R33" s="4">
        <f t="shared" si="21"/>
        <v>1.0119158878504673</v>
      </c>
      <c r="S33" s="5">
        <v>5</v>
      </c>
      <c r="T33" s="91">
        <v>79.3</v>
      </c>
      <c r="U33" s="87">
        <v>82.933499999999995</v>
      </c>
      <c r="V33" s="4">
        <f t="shared" si="22"/>
        <v>1.0458196721311475</v>
      </c>
      <c r="W33" s="5">
        <v>10</v>
      </c>
      <c r="X33" s="39">
        <v>16933.7</v>
      </c>
      <c r="Y33" s="39">
        <v>17482.116999999998</v>
      </c>
      <c r="Z33" s="4">
        <f t="shared" si="24"/>
        <v>1.0323861294342049</v>
      </c>
      <c r="AA33" s="5">
        <v>10</v>
      </c>
      <c r="AB33" s="39">
        <v>4530.8</v>
      </c>
      <c r="AC33" s="39">
        <v>3930.8539999999998</v>
      </c>
      <c r="AD33" s="4">
        <f t="shared" si="25"/>
        <v>0.86758497395603418</v>
      </c>
      <c r="AE33" s="5">
        <v>10</v>
      </c>
      <c r="AF33" s="5" t="s">
        <v>418</v>
      </c>
      <c r="AG33" s="5" t="s">
        <v>418</v>
      </c>
      <c r="AH33" s="5" t="s">
        <v>418</v>
      </c>
      <c r="AI33" s="5" t="s">
        <v>418</v>
      </c>
      <c r="AJ33" s="31">
        <f t="shared" si="26"/>
        <v>1.0011711983981484</v>
      </c>
      <c r="AK33" s="32">
        <v>31736</v>
      </c>
      <c r="AL33" s="24">
        <f t="shared" si="6"/>
        <v>31773.200000000001</v>
      </c>
      <c r="AM33" s="24">
        <f t="shared" si="7"/>
        <v>37.200000000000728</v>
      </c>
      <c r="AN33" s="24"/>
      <c r="AO33" s="24">
        <v>2112.8000000000002</v>
      </c>
      <c r="AP33" s="24">
        <v>2383</v>
      </c>
      <c r="AQ33" s="24">
        <v>3845.7</v>
      </c>
      <c r="AR33" s="24">
        <v>2902.7</v>
      </c>
      <c r="AS33" s="24"/>
      <c r="AT33" s="24">
        <v>2230.1</v>
      </c>
      <c r="AU33" s="24">
        <v>3012.9</v>
      </c>
      <c r="AV33" s="24">
        <v>3091.3</v>
      </c>
      <c r="AW33" s="24">
        <v>2582.8000000000002</v>
      </c>
      <c r="AX33" s="24">
        <v>4290.8999999999996</v>
      </c>
      <c r="AY33" s="24">
        <v>1238.2</v>
      </c>
      <c r="AZ33" s="24">
        <v>4473</v>
      </c>
      <c r="BA33" s="24"/>
      <c r="BB33" s="24">
        <f t="shared" si="8"/>
        <v>-390.2</v>
      </c>
      <c r="BC33" s="63"/>
      <c r="BD33" s="39"/>
      <c r="BE33" s="39"/>
      <c r="BF33" s="39"/>
      <c r="BG33" s="63"/>
      <c r="BH33" s="39"/>
      <c r="BI33" s="24">
        <f t="shared" si="23"/>
        <v>-390.2</v>
      </c>
      <c r="BJ33" s="24">
        <f>ROUND(BI33+SUM(BI84:BI91),1)</f>
        <v>-481.3</v>
      </c>
      <c r="BK33" s="1"/>
      <c r="BL33" s="1"/>
      <c r="BM33" s="1"/>
      <c r="BN33" s="1"/>
      <c r="BO33" s="1"/>
      <c r="BP33" s="1"/>
      <c r="BQ33" s="85"/>
      <c r="BR33" s="85"/>
      <c r="BS33" s="85"/>
      <c r="BT33" s="85"/>
      <c r="BU33" s="85"/>
      <c r="BV33" s="85"/>
      <c r="BW33" s="85"/>
    </row>
    <row r="34" spans="1:75" s="2" customFormat="1" ht="17.100000000000001" customHeight="1">
      <c r="A34" s="12" t="s">
        <v>20</v>
      </c>
      <c r="B34" s="5">
        <v>1</v>
      </c>
      <c r="C34" s="5">
        <v>10</v>
      </c>
      <c r="D34" s="24">
        <v>4093</v>
      </c>
      <c r="E34" s="24">
        <v>4259.8999999999996</v>
      </c>
      <c r="F34" s="4">
        <f t="shared" si="19"/>
        <v>1.040776936232592</v>
      </c>
      <c r="G34" s="5">
        <v>10</v>
      </c>
      <c r="H34" s="84">
        <v>760</v>
      </c>
      <c r="I34" s="84">
        <v>779</v>
      </c>
      <c r="J34" s="4">
        <f t="shared" si="3"/>
        <v>1.0249999999999999</v>
      </c>
      <c r="K34" s="69">
        <v>15</v>
      </c>
      <c r="L34" s="80">
        <v>2.5</v>
      </c>
      <c r="M34" s="80">
        <v>4</v>
      </c>
      <c r="N34" s="4">
        <f t="shared" si="20"/>
        <v>0.625</v>
      </c>
      <c r="O34" s="5">
        <v>15</v>
      </c>
      <c r="P34" s="24">
        <v>2500</v>
      </c>
      <c r="Q34" s="24">
        <v>2630</v>
      </c>
      <c r="R34" s="4">
        <f t="shared" si="21"/>
        <v>1.052</v>
      </c>
      <c r="S34" s="5">
        <v>5</v>
      </c>
      <c r="T34" s="91">
        <v>70</v>
      </c>
      <c r="U34" s="87">
        <v>70.410700000000006</v>
      </c>
      <c r="V34" s="4">
        <f t="shared" si="22"/>
        <v>1.0058671428571428</v>
      </c>
      <c r="W34" s="5">
        <v>10</v>
      </c>
      <c r="X34" s="39">
        <v>32355</v>
      </c>
      <c r="Y34" s="39">
        <v>32247.293000000001</v>
      </c>
      <c r="Z34" s="4">
        <f t="shared" si="24"/>
        <v>0.99667108638541191</v>
      </c>
      <c r="AA34" s="5">
        <v>10</v>
      </c>
      <c r="AB34" s="39">
        <v>5359</v>
      </c>
      <c r="AC34" s="39">
        <v>5293.8720000000003</v>
      </c>
      <c r="AD34" s="4">
        <f t="shared" si="25"/>
        <v>0.98784698637805568</v>
      </c>
      <c r="AE34" s="5">
        <v>10</v>
      </c>
      <c r="AF34" s="5" t="s">
        <v>418</v>
      </c>
      <c r="AG34" s="5" t="s">
        <v>418</v>
      </c>
      <c r="AH34" s="5" t="s">
        <v>418</v>
      </c>
      <c r="AI34" s="5" t="s">
        <v>418</v>
      </c>
      <c r="AJ34" s="31">
        <f t="shared" si="26"/>
        <v>0.94496025315920029</v>
      </c>
      <c r="AK34" s="32">
        <v>41942</v>
      </c>
      <c r="AL34" s="24">
        <f t="shared" si="6"/>
        <v>39633.5</v>
      </c>
      <c r="AM34" s="24">
        <f t="shared" si="7"/>
        <v>-2308.5</v>
      </c>
      <c r="AN34" s="24"/>
      <c r="AO34" s="24">
        <v>4074.1</v>
      </c>
      <c r="AP34" s="24">
        <v>3771.8</v>
      </c>
      <c r="AQ34" s="24">
        <v>3615.6</v>
      </c>
      <c r="AR34" s="24">
        <v>3967.3</v>
      </c>
      <c r="AS34" s="24"/>
      <c r="AT34" s="24">
        <v>3618.6</v>
      </c>
      <c r="AU34" s="24">
        <v>4475.2</v>
      </c>
      <c r="AV34" s="24">
        <v>1449</v>
      </c>
      <c r="AW34" s="24">
        <v>4338.8</v>
      </c>
      <c r="AX34" s="24">
        <v>9402.5</v>
      </c>
      <c r="AY34" s="24">
        <v>140.80000000000001</v>
      </c>
      <c r="AZ34" s="24">
        <v>3620.3</v>
      </c>
      <c r="BA34" s="24"/>
      <c r="BB34" s="24">
        <f t="shared" si="8"/>
        <v>-2840.5</v>
      </c>
      <c r="BC34" s="63"/>
      <c r="BD34" s="39"/>
      <c r="BE34" s="39"/>
      <c r="BF34" s="39"/>
      <c r="BG34" s="63"/>
      <c r="BH34" s="39"/>
      <c r="BI34" s="24">
        <f t="shared" si="23"/>
        <v>-2840.5</v>
      </c>
      <c r="BJ34" s="24">
        <f>ROUND(BI34+SUM(BI93:BI101),1)</f>
        <v>-4104.3</v>
      </c>
      <c r="BK34" s="1"/>
      <c r="BL34" s="1"/>
      <c r="BM34" s="1"/>
      <c r="BN34" s="1"/>
      <c r="BO34" s="1"/>
      <c r="BP34" s="1"/>
      <c r="BQ34" s="85"/>
      <c r="BR34" s="85"/>
      <c r="BS34" s="85"/>
      <c r="BT34" s="85"/>
      <c r="BU34" s="85"/>
      <c r="BV34" s="85"/>
      <c r="BW34" s="85"/>
    </row>
    <row r="35" spans="1:75" s="2" customFormat="1" ht="17.100000000000001" customHeight="1">
      <c r="A35" s="12" t="s">
        <v>21</v>
      </c>
      <c r="B35" s="5">
        <v>1</v>
      </c>
      <c r="C35" s="5">
        <v>10</v>
      </c>
      <c r="D35" s="24">
        <v>5666</v>
      </c>
      <c r="E35" s="24">
        <v>6164.9</v>
      </c>
      <c r="F35" s="4">
        <f t="shared" si="19"/>
        <v>1.0880515354747617</v>
      </c>
      <c r="G35" s="5">
        <v>10</v>
      </c>
      <c r="H35" s="84">
        <v>1004</v>
      </c>
      <c r="I35" s="84">
        <v>1007</v>
      </c>
      <c r="J35" s="4">
        <f t="shared" si="3"/>
        <v>1.0029880478087649</v>
      </c>
      <c r="K35" s="69">
        <v>15</v>
      </c>
      <c r="L35" s="80">
        <v>7</v>
      </c>
      <c r="M35" s="80">
        <v>0</v>
      </c>
      <c r="N35" s="4">
        <f t="shared" si="20"/>
        <v>1.3</v>
      </c>
      <c r="O35" s="5">
        <v>15</v>
      </c>
      <c r="P35" s="24">
        <v>4740</v>
      </c>
      <c r="Q35" s="24">
        <v>10238</v>
      </c>
      <c r="R35" s="4">
        <f t="shared" si="21"/>
        <v>1.2959915611814345</v>
      </c>
      <c r="S35" s="5">
        <v>5</v>
      </c>
      <c r="T35" s="87">
        <v>53.9</v>
      </c>
      <c r="U35" s="87">
        <v>50.0045</v>
      </c>
      <c r="V35" s="4">
        <f t="shared" si="22"/>
        <v>0.92772727272727273</v>
      </c>
      <c r="W35" s="5">
        <v>10</v>
      </c>
      <c r="X35" s="39">
        <v>12350</v>
      </c>
      <c r="Y35" s="39">
        <v>12353.3</v>
      </c>
      <c r="Z35" s="4">
        <f t="shared" si="24"/>
        <v>1.0002672064777327</v>
      </c>
      <c r="AA35" s="5">
        <v>10</v>
      </c>
      <c r="AB35" s="39">
        <v>3595.6</v>
      </c>
      <c r="AC35" s="39">
        <v>2706.38</v>
      </c>
      <c r="AD35" s="4">
        <f t="shared" si="25"/>
        <v>0.75269217933029264</v>
      </c>
      <c r="AE35" s="5">
        <v>10</v>
      </c>
      <c r="AF35" s="5" t="s">
        <v>418</v>
      </c>
      <c r="AG35" s="5" t="s">
        <v>418</v>
      </c>
      <c r="AH35" s="5" t="s">
        <v>418</v>
      </c>
      <c r="AI35" s="5" t="s">
        <v>418</v>
      </c>
      <c r="AJ35" s="31">
        <f t="shared" si="26"/>
        <v>1.0436724760369325</v>
      </c>
      <c r="AK35" s="32">
        <v>43648</v>
      </c>
      <c r="AL35" s="24">
        <f t="shared" si="6"/>
        <v>45554.2</v>
      </c>
      <c r="AM35" s="24">
        <f t="shared" si="7"/>
        <v>1906.1999999999971</v>
      </c>
      <c r="AN35" s="24"/>
      <c r="AO35" s="24">
        <v>4584.6000000000004</v>
      </c>
      <c r="AP35" s="24">
        <v>4462.8</v>
      </c>
      <c r="AQ35" s="24">
        <v>4666.3999999999996</v>
      </c>
      <c r="AR35" s="24">
        <v>4531</v>
      </c>
      <c r="AS35" s="24"/>
      <c r="AT35" s="24">
        <v>4171.8999999999996</v>
      </c>
      <c r="AU35" s="24">
        <v>2588.9</v>
      </c>
      <c r="AV35" s="24">
        <v>4957.8999999999996</v>
      </c>
      <c r="AW35" s="24">
        <v>3993</v>
      </c>
      <c r="AX35" s="24">
        <v>7036.7</v>
      </c>
      <c r="AY35" s="24">
        <v>806.8</v>
      </c>
      <c r="AZ35" s="24">
        <v>3404.5</v>
      </c>
      <c r="BA35" s="24"/>
      <c r="BB35" s="24">
        <f t="shared" si="8"/>
        <v>349.7</v>
      </c>
      <c r="BC35" s="63"/>
      <c r="BD35" s="63"/>
      <c r="BE35" s="39"/>
      <c r="BF35" s="39"/>
      <c r="BG35" s="63"/>
      <c r="BH35" s="39"/>
      <c r="BI35" s="24">
        <f t="shared" si="23"/>
        <v>349.7</v>
      </c>
      <c r="BJ35" s="24">
        <f>ROUND(BI35+SUM(BI103:BI115),1)</f>
        <v>497.7</v>
      </c>
      <c r="BK35" s="1"/>
      <c r="BL35" s="1"/>
      <c r="BM35" s="1"/>
      <c r="BN35" s="1"/>
      <c r="BO35" s="1"/>
      <c r="BP35" s="1"/>
      <c r="BQ35" s="85"/>
      <c r="BR35" s="85"/>
      <c r="BS35" s="85"/>
      <c r="BT35" s="85"/>
      <c r="BU35" s="85"/>
      <c r="BV35" s="85"/>
      <c r="BW35" s="85"/>
    </row>
    <row r="36" spans="1:75" s="2" customFormat="1" ht="17.100000000000001" customHeight="1">
      <c r="A36" s="12" t="s">
        <v>22</v>
      </c>
      <c r="B36" s="5">
        <v>1</v>
      </c>
      <c r="C36" s="5">
        <v>10</v>
      </c>
      <c r="D36" s="24">
        <v>39139</v>
      </c>
      <c r="E36" s="24">
        <v>44777.9</v>
      </c>
      <c r="F36" s="4">
        <f t="shared" si="19"/>
        <v>1.1440736860931553</v>
      </c>
      <c r="G36" s="5">
        <v>10</v>
      </c>
      <c r="H36" s="84">
        <v>1562</v>
      </c>
      <c r="I36" s="84">
        <v>2359</v>
      </c>
      <c r="J36" s="4">
        <f t="shared" si="3"/>
        <v>1.2310243277848911</v>
      </c>
      <c r="K36" s="69">
        <v>15</v>
      </c>
      <c r="L36" s="80">
        <v>96.5</v>
      </c>
      <c r="M36" s="80">
        <v>90.8</v>
      </c>
      <c r="N36" s="4">
        <f t="shared" si="20"/>
        <v>1.0627753303964758</v>
      </c>
      <c r="O36" s="5">
        <v>15</v>
      </c>
      <c r="P36" s="24">
        <v>367010</v>
      </c>
      <c r="Q36" s="24">
        <v>398809</v>
      </c>
      <c r="R36" s="4">
        <f t="shared" si="21"/>
        <v>1.0866434157107436</v>
      </c>
      <c r="S36" s="5">
        <v>5</v>
      </c>
      <c r="T36" s="87">
        <v>52.9</v>
      </c>
      <c r="U36" s="87">
        <v>53.40305</v>
      </c>
      <c r="V36" s="4">
        <f t="shared" si="22"/>
        <v>1.0095094517958412</v>
      </c>
      <c r="W36" s="5">
        <v>10</v>
      </c>
      <c r="X36" s="39">
        <v>17004</v>
      </c>
      <c r="Y36" s="39">
        <v>17843.562999999998</v>
      </c>
      <c r="Z36" s="4">
        <f t="shared" si="24"/>
        <v>1.0493744413079273</v>
      </c>
      <c r="AA36" s="5">
        <v>10</v>
      </c>
      <c r="AB36" s="39">
        <v>4127</v>
      </c>
      <c r="AC36" s="39">
        <v>4341.8900000000003</v>
      </c>
      <c r="AD36" s="4">
        <f t="shared" si="25"/>
        <v>1.0520692997334626</v>
      </c>
      <c r="AE36" s="5">
        <v>10</v>
      </c>
      <c r="AF36" s="5" t="s">
        <v>418</v>
      </c>
      <c r="AG36" s="5" t="s">
        <v>418</v>
      </c>
      <c r="AH36" s="5" t="s">
        <v>418</v>
      </c>
      <c r="AI36" s="5" t="s">
        <v>418</v>
      </c>
      <c r="AJ36" s="31">
        <f t="shared" si="26"/>
        <v>1.086946832242095</v>
      </c>
      <c r="AK36" s="32">
        <v>29860</v>
      </c>
      <c r="AL36" s="24">
        <f t="shared" si="6"/>
        <v>32456.2</v>
      </c>
      <c r="AM36" s="24">
        <f t="shared" si="7"/>
        <v>2596.2000000000007</v>
      </c>
      <c r="AN36" s="24"/>
      <c r="AO36" s="24">
        <v>2730.5</v>
      </c>
      <c r="AP36" s="24">
        <v>3041.6</v>
      </c>
      <c r="AQ36" s="24">
        <v>1590</v>
      </c>
      <c r="AR36" s="24">
        <v>3066.1</v>
      </c>
      <c r="AS36" s="24"/>
      <c r="AT36" s="24">
        <v>2467.9</v>
      </c>
      <c r="AU36" s="24">
        <v>2395.6999999999998</v>
      </c>
      <c r="AV36" s="24">
        <v>3609.6</v>
      </c>
      <c r="AW36" s="24">
        <v>2787.8</v>
      </c>
      <c r="AX36" s="24">
        <v>2619.1999999999998</v>
      </c>
      <c r="AY36" s="24">
        <v>4209.1000000000004</v>
      </c>
      <c r="AZ36" s="24">
        <v>2349.8000000000002</v>
      </c>
      <c r="BA36" s="24">
        <v>1145</v>
      </c>
      <c r="BB36" s="24">
        <f t="shared" si="8"/>
        <v>443.9</v>
      </c>
      <c r="BC36" s="39"/>
      <c r="BD36" s="39"/>
      <c r="BE36" s="39"/>
      <c r="BF36" s="39"/>
      <c r="BG36" s="63"/>
      <c r="BH36" s="39"/>
      <c r="BI36" s="24">
        <f t="shared" si="23"/>
        <v>443.9</v>
      </c>
      <c r="BJ36" s="24">
        <f>ROUND(BI36+SUM(BI117:BI131),1)</f>
        <v>1348.7</v>
      </c>
      <c r="BK36" s="1"/>
      <c r="BL36" s="1"/>
      <c r="BM36" s="1"/>
      <c r="BN36" s="1"/>
      <c r="BO36" s="1"/>
      <c r="BP36" s="1"/>
      <c r="BQ36" s="85"/>
      <c r="BR36" s="85"/>
      <c r="BS36" s="85"/>
      <c r="BT36" s="85"/>
      <c r="BU36" s="85"/>
      <c r="BV36" s="85"/>
      <c r="BW36" s="85"/>
    </row>
    <row r="37" spans="1:75" s="2" customFormat="1" ht="17.100000000000001" customHeight="1">
      <c r="A37" s="12" t="s">
        <v>23</v>
      </c>
      <c r="B37" s="5">
        <v>1</v>
      </c>
      <c r="C37" s="5">
        <v>10</v>
      </c>
      <c r="D37" s="24">
        <v>2312</v>
      </c>
      <c r="E37" s="24">
        <v>2385.3000000000002</v>
      </c>
      <c r="F37" s="4">
        <f t="shared" si="19"/>
        <v>1.031704152249135</v>
      </c>
      <c r="G37" s="5">
        <v>10</v>
      </c>
      <c r="H37" s="84">
        <v>760</v>
      </c>
      <c r="I37" s="84">
        <v>819</v>
      </c>
      <c r="J37" s="4">
        <f>IF(K37=0,0,IF(H37=0,1,IF(I37&lt;0,0,IF(I37/H37&gt;1.2,IF((I37/H37-1.2)*0.1+1.2&gt;1.3,1.3,(I37/H37-1.2)*0.1+1.2),I37/H37))))</f>
        <v>1.0776315789473685</v>
      </c>
      <c r="K37" s="69">
        <v>15</v>
      </c>
      <c r="L37" s="80">
        <v>7.5</v>
      </c>
      <c r="M37" s="80">
        <v>9</v>
      </c>
      <c r="N37" s="4">
        <f t="shared" si="20"/>
        <v>0.83333333333333337</v>
      </c>
      <c r="O37" s="5">
        <v>15</v>
      </c>
      <c r="P37" s="24">
        <v>2500</v>
      </c>
      <c r="Q37" s="24">
        <v>2631</v>
      </c>
      <c r="R37" s="4">
        <f t="shared" si="21"/>
        <v>1.0524</v>
      </c>
      <c r="S37" s="5">
        <v>5</v>
      </c>
      <c r="T37" s="87">
        <v>53.3</v>
      </c>
      <c r="U37" s="88">
        <v>47.917900000000003</v>
      </c>
      <c r="V37" s="4">
        <f t="shared" si="22"/>
        <v>0.89902251407129463</v>
      </c>
      <c r="W37" s="5">
        <v>10</v>
      </c>
      <c r="X37" s="39">
        <v>6698</v>
      </c>
      <c r="Y37" s="39">
        <v>5931.4139999999998</v>
      </c>
      <c r="Z37" s="4">
        <f t="shared" si="24"/>
        <v>0.88555001492982977</v>
      </c>
      <c r="AA37" s="5">
        <v>10</v>
      </c>
      <c r="AB37" s="39">
        <v>1304</v>
      </c>
      <c r="AC37" s="39">
        <v>913.79899999999998</v>
      </c>
      <c r="AD37" s="4">
        <f t="shared" si="25"/>
        <v>0.7007661042944785</v>
      </c>
      <c r="AE37" s="5">
        <v>10</v>
      </c>
      <c r="AF37" s="5" t="s">
        <v>418</v>
      </c>
      <c r="AG37" s="5" t="s">
        <v>418</v>
      </c>
      <c r="AH37" s="5" t="s">
        <v>418</v>
      </c>
      <c r="AI37" s="5" t="s">
        <v>418</v>
      </c>
      <c r="AJ37" s="31">
        <f t="shared" si="26"/>
        <v>0.93055178281950479</v>
      </c>
      <c r="AK37" s="32">
        <v>21008</v>
      </c>
      <c r="AL37" s="24">
        <f t="shared" si="6"/>
        <v>19549</v>
      </c>
      <c r="AM37" s="24">
        <f t="shared" si="7"/>
        <v>-1459</v>
      </c>
      <c r="AN37" s="24"/>
      <c r="AO37" s="24">
        <v>1926.3</v>
      </c>
      <c r="AP37" s="24">
        <v>1488.6</v>
      </c>
      <c r="AQ37" s="24">
        <v>1179.4000000000001</v>
      </c>
      <c r="AR37" s="24">
        <v>2052.1</v>
      </c>
      <c r="AS37" s="24"/>
      <c r="AT37" s="24">
        <v>1958.8</v>
      </c>
      <c r="AU37" s="24">
        <v>1965.1</v>
      </c>
      <c r="AV37" s="24">
        <v>1516.1</v>
      </c>
      <c r="AW37" s="24">
        <v>1289.9000000000001</v>
      </c>
      <c r="AX37" s="24">
        <v>367.3</v>
      </c>
      <c r="AY37" s="24">
        <v>2234.8000000000002</v>
      </c>
      <c r="AZ37" s="24">
        <v>3856.9</v>
      </c>
      <c r="BA37" s="24"/>
      <c r="BB37" s="24">
        <f t="shared" si="8"/>
        <v>-286.3</v>
      </c>
      <c r="BC37" s="63"/>
      <c r="BD37" s="63"/>
      <c r="BE37" s="39"/>
      <c r="BF37" s="39"/>
      <c r="BG37" s="63"/>
      <c r="BH37" s="39"/>
      <c r="BI37" s="24">
        <f t="shared" si="23"/>
        <v>-286.3</v>
      </c>
      <c r="BJ37" s="24">
        <f>ROUND(BI37+SUM(BI133:BI139),1)</f>
        <v>-420.8</v>
      </c>
      <c r="BK37" s="1"/>
      <c r="BL37" s="1"/>
      <c r="BM37" s="1"/>
      <c r="BN37" s="1"/>
      <c r="BO37" s="1"/>
      <c r="BP37" s="1"/>
      <c r="BQ37" s="85"/>
      <c r="BR37" s="85"/>
      <c r="BS37" s="85"/>
      <c r="BT37" s="85"/>
      <c r="BU37" s="85"/>
      <c r="BV37" s="85"/>
      <c r="BW37" s="85"/>
    </row>
    <row r="38" spans="1:75" s="2" customFormat="1" ht="17.100000000000001" customHeight="1">
      <c r="A38" s="12" t="s">
        <v>24</v>
      </c>
      <c r="B38" s="5">
        <v>1</v>
      </c>
      <c r="C38" s="5">
        <v>10</v>
      </c>
      <c r="D38" s="24">
        <v>3168</v>
      </c>
      <c r="E38" s="24">
        <v>3165</v>
      </c>
      <c r="F38" s="4">
        <f t="shared" si="19"/>
        <v>0.99905303030303028</v>
      </c>
      <c r="G38" s="5">
        <v>10</v>
      </c>
      <c r="H38" s="84">
        <v>760</v>
      </c>
      <c r="I38" s="84">
        <v>1334</v>
      </c>
      <c r="J38" s="4">
        <f t="shared" si="3"/>
        <v>1.2555263157894736</v>
      </c>
      <c r="K38" s="69">
        <v>15</v>
      </c>
      <c r="L38" s="80">
        <v>2.4</v>
      </c>
      <c r="M38" s="80">
        <v>1.6</v>
      </c>
      <c r="N38" s="4">
        <f t="shared" si="20"/>
        <v>1.23</v>
      </c>
      <c r="O38" s="5">
        <v>15</v>
      </c>
      <c r="P38" s="24">
        <v>4000</v>
      </c>
      <c r="Q38" s="24">
        <v>4814</v>
      </c>
      <c r="R38" s="4">
        <f t="shared" si="21"/>
        <v>1.20035</v>
      </c>
      <c r="S38" s="5">
        <v>5</v>
      </c>
      <c r="T38" s="91">
        <v>36</v>
      </c>
      <c r="U38" s="88">
        <v>36.653300000000002</v>
      </c>
      <c r="V38" s="4">
        <f t="shared" si="22"/>
        <v>1.0181472222222223</v>
      </c>
      <c r="W38" s="5">
        <v>10</v>
      </c>
      <c r="X38" s="39">
        <v>23501</v>
      </c>
      <c r="Y38" s="39">
        <v>22910.901000000002</v>
      </c>
      <c r="Z38" s="4">
        <f t="shared" si="24"/>
        <v>0.97489047274584062</v>
      </c>
      <c r="AA38" s="5">
        <v>10</v>
      </c>
      <c r="AB38" s="39">
        <v>2800</v>
      </c>
      <c r="AC38" s="39">
        <v>2878.6309999999999</v>
      </c>
      <c r="AD38" s="4">
        <f t="shared" si="25"/>
        <v>1.0280825</v>
      </c>
      <c r="AE38" s="5">
        <v>10</v>
      </c>
      <c r="AF38" s="5" t="s">
        <v>418</v>
      </c>
      <c r="AG38" s="5" t="s">
        <v>418</v>
      </c>
      <c r="AH38" s="5" t="s">
        <v>418</v>
      </c>
      <c r="AI38" s="5" t="s">
        <v>418</v>
      </c>
      <c r="AJ38" s="31">
        <f t="shared" si="26"/>
        <v>1.0998397292888593</v>
      </c>
      <c r="AK38" s="32">
        <v>44585</v>
      </c>
      <c r="AL38" s="24">
        <f t="shared" si="6"/>
        <v>49036.4</v>
      </c>
      <c r="AM38" s="24">
        <f t="shared" si="7"/>
        <v>4451.4000000000015</v>
      </c>
      <c r="AN38" s="24"/>
      <c r="AO38" s="24">
        <v>4100.8</v>
      </c>
      <c r="AP38" s="24">
        <v>4264.7</v>
      </c>
      <c r="AQ38" s="24">
        <v>4478.2</v>
      </c>
      <c r="AR38" s="24">
        <v>4105.3999999999996</v>
      </c>
      <c r="AS38" s="24"/>
      <c r="AT38" s="24">
        <v>3976.6</v>
      </c>
      <c r="AU38" s="24">
        <v>3481.7</v>
      </c>
      <c r="AV38" s="24">
        <v>7558.8</v>
      </c>
      <c r="AW38" s="24">
        <v>4548.7</v>
      </c>
      <c r="AX38" s="24">
        <v>3210.9</v>
      </c>
      <c r="AY38" s="24">
        <v>5925.9</v>
      </c>
      <c r="AZ38" s="24">
        <v>2975.9</v>
      </c>
      <c r="BA38" s="24"/>
      <c r="BB38" s="24">
        <f t="shared" si="8"/>
        <v>408.8</v>
      </c>
      <c r="BC38" s="63"/>
      <c r="BD38" s="39"/>
      <c r="BE38" s="39"/>
      <c r="BF38" s="39"/>
      <c r="BG38" s="63"/>
      <c r="BH38" s="39"/>
      <c r="BI38" s="24">
        <f t="shared" si="23"/>
        <v>408.8</v>
      </c>
      <c r="BJ38" s="24">
        <f>ROUND(BI38+SUM(BI141:BI148),1)</f>
        <v>491.9</v>
      </c>
      <c r="BK38" s="1"/>
      <c r="BL38" s="1"/>
      <c r="BM38" s="1"/>
      <c r="BN38" s="1"/>
      <c r="BO38" s="1"/>
      <c r="BP38" s="1"/>
      <c r="BQ38" s="85"/>
      <c r="BR38" s="85"/>
      <c r="BS38" s="85"/>
      <c r="BT38" s="85"/>
      <c r="BU38" s="85"/>
      <c r="BV38" s="85"/>
      <c r="BW38" s="85"/>
    </row>
    <row r="39" spans="1:75" s="2" customFormat="1" ht="16.5" customHeight="1">
      <c r="A39" s="12" t="s">
        <v>25</v>
      </c>
      <c r="B39" s="5">
        <v>1</v>
      </c>
      <c r="C39" s="5">
        <v>10</v>
      </c>
      <c r="D39" s="24">
        <v>2400</v>
      </c>
      <c r="E39" s="24">
        <v>2512.6</v>
      </c>
      <c r="F39" s="4">
        <f t="shared" si="19"/>
        <v>1.0469166666666667</v>
      </c>
      <c r="G39" s="5">
        <v>10</v>
      </c>
      <c r="H39" s="84">
        <v>760</v>
      </c>
      <c r="I39" s="84">
        <v>763</v>
      </c>
      <c r="J39" s="4">
        <f t="shared" si="3"/>
        <v>1.0039473684210527</v>
      </c>
      <c r="K39" s="69">
        <v>15</v>
      </c>
      <c r="L39" s="80">
        <v>2.5</v>
      </c>
      <c r="M39" s="80">
        <v>2.1</v>
      </c>
      <c r="N39" s="4">
        <f t="shared" si="20"/>
        <v>1.1904761904761905</v>
      </c>
      <c r="O39" s="5">
        <v>15</v>
      </c>
      <c r="P39" s="24">
        <v>2200</v>
      </c>
      <c r="Q39" s="24">
        <v>2236</v>
      </c>
      <c r="R39" s="4">
        <f t="shared" si="21"/>
        <v>1.0163636363636364</v>
      </c>
      <c r="S39" s="5">
        <v>5</v>
      </c>
      <c r="T39" s="91">
        <v>13.2</v>
      </c>
      <c r="U39" s="88">
        <v>26.992100000000001</v>
      </c>
      <c r="V39" s="4">
        <f t="shared" si="22"/>
        <v>1.284485606060606</v>
      </c>
      <c r="W39" s="5">
        <v>10</v>
      </c>
      <c r="X39" s="39">
        <v>4400</v>
      </c>
      <c r="Y39" s="39">
        <v>4143.5190000000002</v>
      </c>
      <c r="Z39" s="4">
        <f t="shared" si="24"/>
        <v>0.94170886363636364</v>
      </c>
      <c r="AA39" s="5">
        <v>10</v>
      </c>
      <c r="AB39" s="39">
        <v>820.9</v>
      </c>
      <c r="AC39" s="39">
        <v>988.06299999999999</v>
      </c>
      <c r="AD39" s="4">
        <f t="shared" si="25"/>
        <v>1.2003633816542818</v>
      </c>
      <c r="AE39" s="5">
        <v>10</v>
      </c>
      <c r="AF39" s="5" t="s">
        <v>418</v>
      </c>
      <c r="AG39" s="5" t="s">
        <v>418</v>
      </c>
      <c r="AH39" s="5" t="s">
        <v>418</v>
      </c>
      <c r="AI39" s="5" t="s">
        <v>418</v>
      </c>
      <c r="AJ39" s="31">
        <f t="shared" si="26"/>
        <v>1.0909754911230118</v>
      </c>
      <c r="AK39" s="32">
        <v>47144</v>
      </c>
      <c r="AL39" s="24">
        <f t="shared" si="6"/>
        <v>51432.9</v>
      </c>
      <c r="AM39" s="24">
        <f t="shared" si="7"/>
        <v>4288.9000000000015</v>
      </c>
      <c r="AN39" s="24"/>
      <c r="AO39" s="24">
        <v>2452.1</v>
      </c>
      <c r="AP39" s="24">
        <v>2515.4</v>
      </c>
      <c r="AQ39" s="24">
        <v>1635.1</v>
      </c>
      <c r="AR39" s="24">
        <v>9027.6</v>
      </c>
      <c r="AS39" s="24">
        <v>7590</v>
      </c>
      <c r="AT39" s="24">
        <v>3329.7</v>
      </c>
      <c r="AU39" s="24">
        <v>0</v>
      </c>
      <c r="AV39" s="24">
        <v>2972.7</v>
      </c>
      <c r="AW39" s="24">
        <v>4234.8</v>
      </c>
      <c r="AX39" s="24">
        <v>6123.2</v>
      </c>
      <c r="AY39" s="24">
        <v>3016.4</v>
      </c>
      <c r="AZ39" s="24">
        <v>6918.6</v>
      </c>
      <c r="BA39" s="24"/>
      <c r="BB39" s="24">
        <f t="shared" si="8"/>
        <v>1617.3</v>
      </c>
      <c r="BC39" s="63"/>
      <c r="BD39" s="63"/>
      <c r="BE39" s="39"/>
      <c r="BF39" s="39"/>
      <c r="BG39" s="63"/>
      <c r="BH39" s="39"/>
      <c r="BI39" s="24">
        <f t="shared" si="23"/>
        <v>1617.3</v>
      </c>
      <c r="BJ39" s="24">
        <f>ROUND(BI39+SUM(BI150:BI155),1)</f>
        <v>1899.3</v>
      </c>
      <c r="BK39" s="1"/>
      <c r="BL39" s="1"/>
      <c r="BM39" s="1"/>
      <c r="BN39" s="1"/>
      <c r="BO39" s="1"/>
      <c r="BP39" s="1"/>
      <c r="BQ39" s="85"/>
      <c r="BR39" s="85"/>
      <c r="BS39" s="85"/>
      <c r="BT39" s="85"/>
      <c r="BU39" s="85"/>
      <c r="BV39" s="85"/>
      <c r="BW39" s="85"/>
    </row>
    <row r="40" spans="1:75" s="2" customFormat="1" ht="17.100000000000001" customHeight="1">
      <c r="A40" s="12" t="s">
        <v>26</v>
      </c>
      <c r="B40" s="5">
        <v>1</v>
      </c>
      <c r="C40" s="5">
        <v>10</v>
      </c>
      <c r="D40" s="24">
        <v>7025</v>
      </c>
      <c r="E40" s="24">
        <v>7139.7999999999993</v>
      </c>
      <c r="F40" s="4">
        <f t="shared" si="19"/>
        <v>1.0163416370106761</v>
      </c>
      <c r="G40" s="5">
        <v>10</v>
      </c>
      <c r="H40" s="84">
        <v>1900</v>
      </c>
      <c r="I40" s="84">
        <v>1901</v>
      </c>
      <c r="J40" s="4">
        <f t="shared" si="3"/>
        <v>1.0005263157894737</v>
      </c>
      <c r="K40" s="69">
        <v>15</v>
      </c>
      <c r="L40" s="80">
        <v>1.6</v>
      </c>
      <c r="M40" s="80">
        <v>0.9</v>
      </c>
      <c r="N40" s="4">
        <f t="shared" si="20"/>
        <v>1.2577777777777777</v>
      </c>
      <c r="O40" s="5">
        <v>15</v>
      </c>
      <c r="P40" s="24">
        <v>23500</v>
      </c>
      <c r="Q40" s="24">
        <v>30338</v>
      </c>
      <c r="R40" s="4">
        <f t="shared" si="21"/>
        <v>1.2090978723404255</v>
      </c>
      <c r="S40" s="5">
        <v>5</v>
      </c>
      <c r="T40" s="91">
        <v>64.2</v>
      </c>
      <c r="U40" s="88">
        <v>81.049199999999999</v>
      </c>
      <c r="V40" s="4">
        <f t="shared" si="22"/>
        <v>1.2062448598130842</v>
      </c>
      <c r="W40" s="5">
        <v>10</v>
      </c>
      <c r="X40" s="39">
        <v>23000</v>
      </c>
      <c r="Y40" s="39">
        <v>25204.815999999999</v>
      </c>
      <c r="Z40" s="4">
        <f t="shared" si="24"/>
        <v>1.0958615652173913</v>
      </c>
      <c r="AA40" s="5">
        <v>10</v>
      </c>
      <c r="AB40" s="39">
        <v>8600</v>
      </c>
      <c r="AC40" s="39">
        <v>11378.816999999999</v>
      </c>
      <c r="AD40" s="4">
        <f>IF(AE40=0,0,IF(AB40=0,1,IF(AC40&lt;0,0,IF(AC40/AB40&gt;1.2,IF((AC40/AB40-1.2)*0.1+1.2&gt;1.3,1.3,(AC40/AB40-1.2)*0.1+1.2),AC40/AB40))))</f>
        <v>1.2123118255813954</v>
      </c>
      <c r="AE40" s="5">
        <v>10</v>
      </c>
      <c r="AF40" s="5" t="s">
        <v>418</v>
      </c>
      <c r="AG40" s="5" t="s">
        <v>418</v>
      </c>
      <c r="AH40" s="5" t="s">
        <v>418</v>
      </c>
      <c r="AI40" s="5" t="s">
        <v>418</v>
      </c>
      <c r="AJ40" s="31">
        <f t="shared" si="26"/>
        <v>1.1203252898992513</v>
      </c>
      <c r="AK40" s="32">
        <v>7497</v>
      </c>
      <c r="AL40" s="24">
        <f t="shared" si="6"/>
        <v>8399.1</v>
      </c>
      <c r="AM40" s="24">
        <f t="shared" si="7"/>
        <v>902.10000000000036</v>
      </c>
      <c r="AN40" s="24"/>
      <c r="AO40" s="24">
        <v>668.7</v>
      </c>
      <c r="AP40" s="24">
        <v>646.1</v>
      </c>
      <c r="AQ40" s="24">
        <v>710.9</v>
      </c>
      <c r="AR40" s="24">
        <v>848.2</v>
      </c>
      <c r="AS40" s="24"/>
      <c r="AT40" s="24">
        <v>595.70000000000005</v>
      </c>
      <c r="AU40" s="24">
        <v>659.1</v>
      </c>
      <c r="AV40" s="24">
        <v>753.4</v>
      </c>
      <c r="AW40" s="24">
        <v>671.5</v>
      </c>
      <c r="AX40" s="24">
        <v>1428.9</v>
      </c>
      <c r="AY40" s="24">
        <v>432.3</v>
      </c>
      <c r="AZ40" s="24">
        <v>522.20000000000005</v>
      </c>
      <c r="BA40" s="24"/>
      <c r="BB40" s="24">
        <f t="shared" si="8"/>
        <v>462.1</v>
      </c>
      <c r="BC40" s="63"/>
      <c r="BD40" s="39"/>
      <c r="BE40" s="39"/>
      <c r="BF40" s="39"/>
      <c r="BG40" s="63"/>
      <c r="BH40" s="39"/>
      <c r="BI40" s="24">
        <f t="shared" si="23"/>
        <v>462.1</v>
      </c>
      <c r="BJ40" s="24">
        <f>ROUND(BI40+SUM(BI157:BI168),1)</f>
        <v>2094.6</v>
      </c>
      <c r="BK40" s="1"/>
      <c r="BL40" s="1"/>
      <c r="BM40" s="1"/>
      <c r="BN40" s="1"/>
      <c r="BO40" s="1"/>
      <c r="BP40" s="1"/>
      <c r="BQ40" s="85"/>
      <c r="BR40" s="85"/>
      <c r="BS40" s="85"/>
      <c r="BT40" s="85"/>
      <c r="BU40" s="85"/>
      <c r="BV40" s="85"/>
      <c r="BW40" s="85"/>
    </row>
    <row r="41" spans="1:75" s="2" customFormat="1" ht="17.100000000000001" customHeight="1">
      <c r="A41" s="12" t="s">
        <v>27</v>
      </c>
      <c r="B41" s="5">
        <v>1</v>
      </c>
      <c r="C41" s="5">
        <v>10</v>
      </c>
      <c r="D41" s="24">
        <v>13009</v>
      </c>
      <c r="E41" s="24">
        <v>13636.3</v>
      </c>
      <c r="F41" s="4">
        <f t="shared" si="19"/>
        <v>1.048220462756553</v>
      </c>
      <c r="G41" s="5">
        <v>10</v>
      </c>
      <c r="H41" s="84">
        <v>1004</v>
      </c>
      <c r="I41" s="84">
        <v>1227</v>
      </c>
      <c r="J41" s="4">
        <f t="shared" si="3"/>
        <v>1.202211155378486</v>
      </c>
      <c r="K41" s="69">
        <v>15</v>
      </c>
      <c r="L41" s="80">
        <v>10.9</v>
      </c>
      <c r="M41" s="80">
        <v>6.7</v>
      </c>
      <c r="N41" s="4">
        <f t="shared" si="20"/>
        <v>1.2426865671641791</v>
      </c>
      <c r="O41" s="5">
        <v>15</v>
      </c>
      <c r="P41" s="24">
        <v>15950</v>
      </c>
      <c r="Q41" s="24">
        <v>22064</v>
      </c>
      <c r="R41" s="4">
        <f t="shared" si="21"/>
        <v>1.218332288401254</v>
      </c>
      <c r="S41" s="5">
        <v>5</v>
      </c>
      <c r="T41" s="91">
        <v>112.6</v>
      </c>
      <c r="U41" s="88">
        <v>129.62851000000001</v>
      </c>
      <c r="V41" s="4">
        <f t="shared" si="22"/>
        <v>1.1512301065719361</v>
      </c>
      <c r="W41" s="5">
        <v>10</v>
      </c>
      <c r="X41" s="39">
        <v>18470.7</v>
      </c>
      <c r="Y41" s="39">
        <v>11708.476000000001</v>
      </c>
      <c r="Z41" s="4">
        <f t="shared" si="24"/>
        <v>0.63389454649796706</v>
      </c>
      <c r="AA41" s="5">
        <v>10</v>
      </c>
      <c r="AB41" s="39">
        <v>48882.1</v>
      </c>
      <c r="AC41" s="39">
        <v>49923.175000000003</v>
      </c>
      <c r="AD41" s="4">
        <f t="shared" si="25"/>
        <v>1.0212976733814629</v>
      </c>
      <c r="AE41" s="5">
        <v>10</v>
      </c>
      <c r="AF41" s="5" t="s">
        <v>418</v>
      </c>
      <c r="AG41" s="5" t="s">
        <v>418</v>
      </c>
      <c r="AH41" s="5" t="s">
        <v>418</v>
      </c>
      <c r="AI41" s="5" t="s">
        <v>418</v>
      </c>
      <c r="AJ41" s="31">
        <f t="shared" si="26"/>
        <v>1.0742535902614758</v>
      </c>
      <c r="AK41" s="32">
        <v>19492</v>
      </c>
      <c r="AL41" s="24">
        <f t="shared" si="6"/>
        <v>20939.400000000001</v>
      </c>
      <c r="AM41" s="24">
        <f t="shared" si="7"/>
        <v>1447.4000000000015</v>
      </c>
      <c r="AN41" s="24"/>
      <c r="AO41" s="24">
        <v>1545.4</v>
      </c>
      <c r="AP41" s="24">
        <v>1558.9</v>
      </c>
      <c r="AQ41" s="24">
        <v>2066.3000000000002</v>
      </c>
      <c r="AR41" s="24">
        <v>602.1</v>
      </c>
      <c r="AS41" s="24"/>
      <c r="AT41" s="24">
        <v>1533.4</v>
      </c>
      <c r="AU41" s="24">
        <v>2950.3</v>
      </c>
      <c r="AV41" s="24">
        <v>2043.8</v>
      </c>
      <c r="AW41" s="24">
        <v>1582.1</v>
      </c>
      <c r="AX41" s="24">
        <v>2594.3000000000002</v>
      </c>
      <c r="AY41" s="24">
        <v>1820.5</v>
      </c>
      <c r="AZ41" s="24">
        <v>1618.6000000000001</v>
      </c>
      <c r="BA41" s="24"/>
      <c r="BB41" s="24">
        <f t="shared" si="8"/>
        <v>1023.7</v>
      </c>
      <c r="BC41" s="63"/>
      <c r="BD41" s="39"/>
      <c r="BE41" s="39"/>
      <c r="BF41" s="39"/>
      <c r="BG41" s="63"/>
      <c r="BH41" s="39"/>
      <c r="BI41" s="24">
        <f t="shared" si="23"/>
        <v>1023.7</v>
      </c>
      <c r="BJ41" s="24">
        <f>ROUND(BI41+SUM(BI170:BI182),1)</f>
        <v>2817.7</v>
      </c>
      <c r="BK41" s="1"/>
      <c r="BL41" s="1"/>
      <c r="BM41" s="1"/>
      <c r="BN41" s="1"/>
      <c r="BO41" s="1"/>
      <c r="BP41" s="1"/>
      <c r="BQ41" s="85"/>
      <c r="BR41" s="85"/>
      <c r="BS41" s="85"/>
      <c r="BT41" s="85"/>
      <c r="BU41" s="85"/>
      <c r="BV41" s="85"/>
      <c r="BW41" s="85"/>
    </row>
    <row r="42" spans="1:75" s="2" customFormat="1" ht="17.100000000000001" customHeight="1">
      <c r="A42" s="12" t="s">
        <v>28</v>
      </c>
      <c r="B42" s="5">
        <v>1</v>
      </c>
      <c r="C42" s="5">
        <v>10</v>
      </c>
      <c r="D42" s="24">
        <v>3305</v>
      </c>
      <c r="E42" s="24">
        <v>3599.4</v>
      </c>
      <c r="F42" s="4">
        <f t="shared" si="19"/>
        <v>1.0890771558245083</v>
      </c>
      <c r="G42" s="5">
        <v>10</v>
      </c>
      <c r="H42" s="84">
        <v>760</v>
      </c>
      <c r="I42" s="84">
        <v>776</v>
      </c>
      <c r="J42" s="4">
        <f t="shared" si="3"/>
        <v>1.0210526315789474</v>
      </c>
      <c r="K42" s="69">
        <v>15</v>
      </c>
      <c r="L42" s="80">
        <v>5.4</v>
      </c>
      <c r="M42" s="80">
        <v>3.8</v>
      </c>
      <c r="N42" s="4">
        <f t="shared" si="20"/>
        <v>1.2221052631578948</v>
      </c>
      <c r="O42" s="5">
        <v>15</v>
      </c>
      <c r="P42" s="24">
        <v>3900</v>
      </c>
      <c r="Q42" s="24">
        <v>4982</v>
      </c>
      <c r="R42" s="4">
        <f t="shared" si="21"/>
        <v>1.2077435897435898</v>
      </c>
      <c r="S42" s="5">
        <v>5</v>
      </c>
      <c r="T42" s="91">
        <v>37.299999999999997</v>
      </c>
      <c r="U42" s="88">
        <v>37.364699999999999</v>
      </c>
      <c r="V42" s="4">
        <f t="shared" si="22"/>
        <v>1.0017345844504022</v>
      </c>
      <c r="W42" s="5">
        <v>10</v>
      </c>
      <c r="X42" s="39">
        <v>6563.4</v>
      </c>
      <c r="Y42" s="39">
        <v>6693.8789999999999</v>
      </c>
      <c r="Z42" s="4">
        <f t="shared" si="24"/>
        <v>1.0198797879148003</v>
      </c>
      <c r="AA42" s="5">
        <v>10</v>
      </c>
      <c r="AB42" s="39">
        <v>1258.4000000000001</v>
      </c>
      <c r="AC42" s="39">
        <v>1312.8040000000001</v>
      </c>
      <c r="AD42" s="4">
        <f t="shared" si="25"/>
        <v>1.0432326764144946</v>
      </c>
      <c r="AE42" s="5">
        <v>10</v>
      </c>
      <c r="AF42" s="5" t="s">
        <v>418</v>
      </c>
      <c r="AG42" s="5" t="s">
        <v>418</v>
      </c>
      <c r="AH42" s="5" t="s">
        <v>418</v>
      </c>
      <c r="AI42" s="5" t="s">
        <v>418</v>
      </c>
      <c r="AJ42" s="31">
        <f t="shared" si="26"/>
        <v>1.07323915783309</v>
      </c>
      <c r="AK42" s="32">
        <v>25949</v>
      </c>
      <c r="AL42" s="24">
        <f t="shared" si="6"/>
        <v>27849.5</v>
      </c>
      <c r="AM42" s="24">
        <f t="shared" si="7"/>
        <v>1900.5</v>
      </c>
      <c r="AN42" s="24"/>
      <c r="AO42" s="24">
        <v>1320.7</v>
      </c>
      <c r="AP42" s="24">
        <v>1494.6</v>
      </c>
      <c r="AQ42" s="24">
        <v>2089</v>
      </c>
      <c r="AR42" s="24">
        <v>2068.8000000000002</v>
      </c>
      <c r="AS42" s="24"/>
      <c r="AT42" s="24">
        <v>1602.3</v>
      </c>
      <c r="AU42" s="24">
        <v>828.2</v>
      </c>
      <c r="AV42" s="24">
        <v>2808.9</v>
      </c>
      <c r="AW42" s="24">
        <v>1424.3</v>
      </c>
      <c r="AX42" s="24">
        <v>3144.2</v>
      </c>
      <c r="AY42" s="24">
        <v>1093</v>
      </c>
      <c r="AZ42" s="24">
        <v>9741.2000000000007</v>
      </c>
      <c r="BA42" s="24"/>
      <c r="BB42" s="24">
        <f t="shared" si="8"/>
        <v>234.3</v>
      </c>
      <c r="BC42" s="63"/>
      <c r="BD42" s="39"/>
      <c r="BE42" s="39"/>
      <c r="BF42" s="39"/>
      <c r="BG42" s="63"/>
      <c r="BH42" s="39"/>
      <c r="BI42" s="24">
        <f t="shared" si="23"/>
        <v>234.3</v>
      </c>
      <c r="BJ42" s="24">
        <f>ROUND(BI42+SUM(BI184:BI189),1)</f>
        <v>314.8</v>
      </c>
      <c r="BK42" s="1"/>
      <c r="BL42" s="1"/>
      <c r="BM42" s="1"/>
      <c r="BN42" s="1"/>
      <c r="BO42" s="1"/>
      <c r="BP42" s="1"/>
      <c r="BQ42" s="85"/>
      <c r="BR42" s="85"/>
      <c r="BS42" s="85"/>
      <c r="BT42" s="85"/>
      <c r="BU42" s="85"/>
      <c r="BV42" s="85"/>
      <c r="BW42" s="85"/>
    </row>
    <row r="43" spans="1:75" s="2" customFormat="1" ht="17.100000000000001" customHeight="1">
      <c r="A43" s="12" t="s">
        <v>29</v>
      </c>
      <c r="B43" s="5">
        <v>1</v>
      </c>
      <c r="C43" s="5">
        <v>10</v>
      </c>
      <c r="D43" s="24">
        <v>11934</v>
      </c>
      <c r="E43" s="24">
        <v>12008.9</v>
      </c>
      <c r="F43" s="4">
        <f t="shared" si="19"/>
        <v>1.0062761856879503</v>
      </c>
      <c r="G43" s="5">
        <v>10</v>
      </c>
      <c r="H43" s="84">
        <v>1004</v>
      </c>
      <c r="I43" s="84">
        <v>1240</v>
      </c>
      <c r="J43" s="4">
        <f t="shared" si="3"/>
        <v>1.2035059760956175</v>
      </c>
      <c r="K43" s="69">
        <v>15</v>
      </c>
      <c r="L43" s="80">
        <v>7</v>
      </c>
      <c r="M43" s="80">
        <v>0</v>
      </c>
      <c r="N43" s="4">
        <f t="shared" si="20"/>
        <v>1.3</v>
      </c>
      <c r="O43" s="5">
        <v>15</v>
      </c>
      <c r="P43" s="24">
        <v>5600</v>
      </c>
      <c r="Q43" s="24">
        <v>5814</v>
      </c>
      <c r="R43" s="4">
        <f t="shared" si="21"/>
        <v>1.0382142857142858</v>
      </c>
      <c r="S43" s="5">
        <v>5</v>
      </c>
      <c r="T43" s="91">
        <v>104.5</v>
      </c>
      <c r="U43" s="88">
        <v>130.34270000000001</v>
      </c>
      <c r="V43" s="4">
        <f t="shared" si="22"/>
        <v>1.2047298564593301</v>
      </c>
      <c r="W43" s="5">
        <v>10</v>
      </c>
      <c r="X43" s="39">
        <v>30348</v>
      </c>
      <c r="Y43" s="39">
        <v>27562.241999999998</v>
      </c>
      <c r="Z43" s="4">
        <f t="shared" si="24"/>
        <v>0.90820620798734675</v>
      </c>
      <c r="AA43" s="5">
        <v>10</v>
      </c>
      <c r="AB43" s="39">
        <v>5105.3</v>
      </c>
      <c r="AC43" s="39">
        <v>5224.0619999999999</v>
      </c>
      <c r="AD43" s="4">
        <f t="shared" si="25"/>
        <v>1.0232624919201614</v>
      </c>
      <c r="AE43" s="5">
        <v>10</v>
      </c>
      <c r="AF43" s="5" t="s">
        <v>418</v>
      </c>
      <c r="AG43" s="5" t="s">
        <v>418</v>
      </c>
      <c r="AH43" s="5" t="s">
        <v>418</v>
      </c>
      <c r="AI43" s="5" t="s">
        <v>418</v>
      </c>
      <c r="AJ43" s="31">
        <f t="shared" si="26"/>
        <v>1.1078636293006303</v>
      </c>
      <c r="AK43" s="32">
        <v>41493</v>
      </c>
      <c r="AL43" s="24">
        <f t="shared" si="6"/>
        <v>45968.6</v>
      </c>
      <c r="AM43" s="24">
        <f t="shared" si="7"/>
        <v>4475.5999999999985</v>
      </c>
      <c r="AN43" s="24"/>
      <c r="AO43" s="24">
        <v>4290.1000000000004</v>
      </c>
      <c r="AP43" s="24">
        <v>3450.5</v>
      </c>
      <c r="AQ43" s="24">
        <v>5073.6000000000004</v>
      </c>
      <c r="AR43" s="24">
        <v>3927.3</v>
      </c>
      <c r="AS43" s="24"/>
      <c r="AT43" s="24">
        <v>3055.7</v>
      </c>
      <c r="AU43" s="24">
        <v>2966.4</v>
      </c>
      <c r="AV43" s="24">
        <v>5874.3</v>
      </c>
      <c r="AW43" s="24">
        <v>3961.7</v>
      </c>
      <c r="AX43" s="24">
        <v>5913.7</v>
      </c>
      <c r="AY43" s="24">
        <v>4485.1000000000004</v>
      </c>
      <c r="AZ43" s="24">
        <v>2769.5</v>
      </c>
      <c r="BA43" s="24"/>
      <c r="BB43" s="24">
        <f t="shared" si="8"/>
        <v>200.7</v>
      </c>
      <c r="BC43" s="63"/>
      <c r="BD43" s="39"/>
      <c r="BE43" s="39"/>
      <c r="BF43" s="39"/>
      <c r="BG43" s="63"/>
      <c r="BH43" s="39"/>
      <c r="BI43" s="24">
        <f t="shared" si="23"/>
        <v>200.7</v>
      </c>
      <c r="BJ43" s="24">
        <f>ROUND(BI43+SUM(BI191:BI203),1)</f>
        <v>283.10000000000002</v>
      </c>
      <c r="BK43" s="1"/>
      <c r="BL43" s="1"/>
      <c r="BM43" s="1"/>
      <c r="BN43" s="1"/>
      <c r="BO43" s="1"/>
      <c r="BP43" s="1"/>
      <c r="BQ43" s="85"/>
      <c r="BR43" s="85"/>
      <c r="BS43" s="85"/>
      <c r="BT43" s="85"/>
      <c r="BU43" s="85"/>
      <c r="BV43" s="85"/>
      <c r="BW43" s="85"/>
    </row>
    <row r="44" spans="1:75" s="2" customFormat="1" ht="17.100000000000001" customHeight="1">
      <c r="A44" s="12" t="s">
        <v>30</v>
      </c>
      <c r="B44" s="5">
        <v>1</v>
      </c>
      <c r="C44" s="5">
        <v>10</v>
      </c>
      <c r="D44" s="24">
        <v>4552</v>
      </c>
      <c r="E44" s="24">
        <v>4460.8</v>
      </c>
      <c r="F44" s="4">
        <f t="shared" si="19"/>
        <v>0.97996485061511429</v>
      </c>
      <c r="G44" s="5">
        <v>10</v>
      </c>
      <c r="H44" s="84">
        <v>1004</v>
      </c>
      <c r="I44" s="84">
        <v>1004</v>
      </c>
      <c r="J44" s="4">
        <f t="shared" si="3"/>
        <v>1</v>
      </c>
      <c r="K44" s="69">
        <v>15</v>
      </c>
      <c r="L44" s="80">
        <v>74</v>
      </c>
      <c r="M44" s="80">
        <v>59.3</v>
      </c>
      <c r="N44" s="4">
        <f t="shared" si="20"/>
        <v>1.2047892074198987</v>
      </c>
      <c r="O44" s="5">
        <v>15</v>
      </c>
      <c r="P44" s="24">
        <v>3200</v>
      </c>
      <c r="Q44" s="24">
        <v>4574</v>
      </c>
      <c r="R44" s="4">
        <f t="shared" si="21"/>
        <v>1.2229375</v>
      </c>
      <c r="S44" s="5">
        <v>5</v>
      </c>
      <c r="T44" s="91">
        <v>94.7</v>
      </c>
      <c r="U44" s="88">
        <v>82.0411</v>
      </c>
      <c r="V44" s="4">
        <f t="shared" si="22"/>
        <v>0.86632629355860613</v>
      </c>
      <c r="W44" s="5">
        <v>10</v>
      </c>
      <c r="X44" s="39">
        <v>15155</v>
      </c>
      <c r="Y44" s="39">
        <v>16659.463</v>
      </c>
      <c r="Z44" s="4">
        <f t="shared" si="24"/>
        <v>1.0992717255031343</v>
      </c>
      <c r="AA44" s="5">
        <v>10</v>
      </c>
      <c r="AB44" s="39">
        <v>6388.7</v>
      </c>
      <c r="AC44" s="39">
        <v>8545.6579999999994</v>
      </c>
      <c r="AD44" s="4">
        <f>IF(AE44=0,0,IF(AB44=0,1,IF(AC44&lt;0,0,IF(AC44/AB44&gt;1.2,IF((AC44/AB44-1.2)*0.1+1.2&gt;1.3,1.3,(AC44/AB44-1.2)*0.1+1.2),AC44/AB44))))</f>
        <v>1.213762079922363</v>
      </c>
      <c r="AE44" s="5">
        <v>10</v>
      </c>
      <c r="AF44" s="5" t="s">
        <v>418</v>
      </c>
      <c r="AG44" s="5" t="s">
        <v>418</v>
      </c>
      <c r="AH44" s="5" t="s">
        <v>418</v>
      </c>
      <c r="AI44" s="5" t="s">
        <v>418</v>
      </c>
      <c r="AJ44" s="31">
        <f t="shared" si="26"/>
        <v>1.0679973542034196</v>
      </c>
      <c r="AK44" s="32">
        <v>30618</v>
      </c>
      <c r="AL44" s="24">
        <f t="shared" si="6"/>
        <v>32699.9</v>
      </c>
      <c r="AM44" s="24">
        <f t="shared" si="7"/>
        <v>2081.9000000000015</v>
      </c>
      <c r="AN44" s="24"/>
      <c r="AO44" s="24">
        <v>2415.9</v>
      </c>
      <c r="AP44" s="24">
        <v>3271.2</v>
      </c>
      <c r="AQ44" s="24">
        <v>1709.2</v>
      </c>
      <c r="AR44" s="24">
        <v>2581.3000000000002</v>
      </c>
      <c r="AS44" s="24"/>
      <c r="AT44" s="24">
        <v>2548.4</v>
      </c>
      <c r="AU44" s="24">
        <v>2171.3000000000002</v>
      </c>
      <c r="AV44" s="24">
        <v>3024.3</v>
      </c>
      <c r="AW44" s="24">
        <v>2396.5</v>
      </c>
      <c r="AX44" s="24">
        <v>2417.6</v>
      </c>
      <c r="AY44" s="24">
        <v>3042.3</v>
      </c>
      <c r="AZ44" s="24">
        <v>2783.5</v>
      </c>
      <c r="BA44" s="24">
        <v>1842.5</v>
      </c>
      <c r="BB44" s="24">
        <f t="shared" si="8"/>
        <v>2495.9</v>
      </c>
      <c r="BC44" s="63"/>
      <c r="BD44" s="39"/>
      <c r="BE44" s="39"/>
      <c r="BF44" s="39"/>
      <c r="BG44" s="63"/>
      <c r="BH44" s="39"/>
      <c r="BI44" s="24">
        <f t="shared" si="23"/>
        <v>2495.9</v>
      </c>
      <c r="BJ44" s="24">
        <f>ROUND(BI44+SUM(BI205:BI216),1)</f>
        <v>4818</v>
      </c>
      <c r="BK44" s="1"/>
      <c r="BL44" s="1"/>
      <c r="BM44" s="1"/>
      <c r="BN44" s="1"/>
      <c r="BO44" s="1"/>
      <c r="BP44" s="1"/>
      <c r="BQ44" s="85"/>
      <c r="BR44" s="85"/>
      <c r="BS44" s="85"/>
      <c r="BT44" s="85"/>
      <c r="BU44" s="85"/>
      <c r="BV44" s="85"/>
      <c r="BW44" s="85"/>
    </row>
    <row r="45" spans="1:75" s="2" customFormat="1" ht="17.100000000000001" customHeight="1">
      <c r="A45" s="12" t="s">
        <v>1</v>
      </c>
      <c r="B45" s="5">
        <v>1</v>
      </c>
      <c r="C45" s="5">
        <v>10</v>
      </c>
      <c r="D45" s="24">
        <v>29680</v>
      </c>
      <c r="E45" s="24">
        <v>30813.5</v>
      </c>
      <c r="F45" s="4">
        <f t="shared" si="19"/>
        <v>1.0381907008086253</v>
      </c>
      <c r="G45" s="5">
        <v>10</v>
      </c>
      <c r="H45" s="84">
        <v>1562</v>
      </c>
      <c r="I45" s="84">
        <v>2996</v>
      </c>
      <c r="J45" s="4">
        <f t="shared" si="3"/>
        <v>1.2718053777208707</v>
      </c>
      <c r="K45" s="69">
        <v>15</v>
      </c>
      <c r="L45" s="80">
        <v>29.7</v>
      </c>
      <c r="M45" s="80">
        <v>29.6</v>
      </c>
      <c r="N45" s="4">
        <f t="shared" si="20"/>
        <v>1.0033783783783783</v>
      </c>
      <c r="O45" s="5">
        <v>15</v>
      </c>
      <c r="P45" s="24">
        <v>56518</v>
      </c>
      <c r="Q45" s="24">
        <v>93472</v>
      </c>
      <c r="R45" s="4">
        <f t="shared" si="21"/>
        <v>1.245384479280937</v>
      </c>
      <c r="S45" s="5">
        <v>5</v>
      </c>
      <c r="T45" s="91">
        <v>59</v>
      </c>
      <c r="U45" s="88">
        <v>65.079847999999998</v>
      </c>
      <c r="V45" s="4">
        <f t="shared" si="22"/>
        <v>1.1030482711864407</v>
      </c>
      <c r="W45" s="5">
        <v>10</v>
      </c>
      <c r="X45" s="39">
        <v>17900</v>
      </c>
      <c r="Y45" s="39">
        <v>17543.937000000002</v>
      </c>
      <c r="Z45" s="4">
        <f t="shared" si="24"/>
        <v>0.98010821229050293</v>
      </c>
      <c r="AA45" s="5">
        <v>10</v>
      </c>
      <c r="AB45" s="39">
        <v>5180</v>
      </c>
      <c r="AC45" s="39">
        <v>4753.3</v>
      </c>
      <c r="AD45" s="4">
        <f t="shared" si="25"/>
        <v>0.91762548262548271</v>
      </c>
      <c r="AE45" s="5">
        <v>10</v>
      </c>
      <c r="AF45" s="5" t="s">
        <v>418</v>
      </c>
      <c r="AG45" s="5" t="s">
        <v>418</v>
      </c>
      <c r="AH45" s="5" t="s">
        <v>418</v>
      </c>
      <c r="AI45" s="5" t="s">
        <v>418</v>
      </c>
      <c r="AJ45" s="31">
        <f t="shared" si="26"/>
        <v>1.0675812400823992</v>
      </c>
      <c r="AK45" s="32">
        <v>42719</v>
      </c>
      <c r="AL45" s="24">
        <f t="shared" si="6"/>
        <v>45606</v>
      </c>
      <c r="AM45" s="24">
        <f t="shared" si="7"/>
        <v>2887</v>
      </c>
      <c r="AN45" s="24"/>
      <c r="AO45" s="24">
        <v>3604.8</v>
      </c>
      <c r="AP45" s="24">
        <v>3633.2</v>
      </c>
      <c r="AQ45" s="24">
        <v>3969.5</v>
      </c>
      <c r="AR45" s="24">
        <v>4546.5</v>
      </c>
      <c r="AS45" s="24"/>
      <c r="AT45" s="24">
        <v>3784.8</v>
      </c>
      <c r="AU45" s="24">
        <v>2737.5</v>
      </c>
      <c r="AV45" s="24">
        <v>5760.3</v>
      </c>
      <c r="AW45" s="24">
        <v>3144.4</v>
      </c>
      <c r="AX45" s="24">
        <v>4634.2</v>
      </c>
      <c r="AY45" s="24">
        <v>6642.3</v>
      </c>
      <c r="AZ45" s="24">
        <v>2920.8</v>
      </c>
      <c r="BA45" s="24"/>
      <c r="BB45" s="24">
        <f t="shared" si="8"/>
        <v>227.7</v>
      </c>
      <c r="BC45" s="63"/>
      <c r="BD45" s="39"/>
      <c r="BE45" s="39"/>
      <c r="BF45" s="39"/>
      <c r="BG45" s="63"/>
      <c r="BH45" s="39"/>
      <c r="BI45" s="24">
        <f t="shared" si="23"/>
        <v>227.7</v>
      </c>
      <c r="BJ45" s="24">
        <f>ROUND(BI45+SUM(BI218:BI230),1)</f>
        <v>318.7</v>
      </c>
      <c r="BK45" s="1"/>
      <c r="BL45" s="1"/>
      <c r="BM45" s="1"/>
      <c r="BN45" s="1"/>
      <c r="BO45" s="1"/>
      <c r="BP45" s="1"/>
      <c r="BQ45" s="85"/>
      <c r="BR45" s="85"/>
      <c r="BS45" s="85"/>
      <c r="BT45" s="85"/>
      <c r="BU45" s="85"/>
      <c r="BV45" s="85"/>
      <c r="BW45" s="85"/>
    </row>
    <row r="46" spans="1:75" s="2" customFormat="1" ht="17.100000000000001" customHeight="1">
      <c r="A46" s="12" t="s">
        <v>31</v>
      </c>
      <c r="B46" s="5">
        <v>1</v>
      </c>
      <c r="C46" s="5">
        <v>10</v>
      </c>
      <c r="D46" s="24">
        <v>15531</v>
      </c>
      <c r="E46" s="24">
        <v>16033.5</v>
      </c>
      <c r="F46" s="4">
        <f t="shared" si="19"/>
        <v>1.0323546455476145</v>
      </c>
      <c r="G46" s="5">
        <v>10</v>
      </c>
      <c r="H46" s="84">
        <v>1004</v>
      </c>
      <c r="I46" s="84">
        <v>1072</v>
      </c>
      <c r="J46" s="4">
        <f t="shared" si="3"/>
        <v>1.0677290836653386</v>
      </c>
      <c r="K46" s="69">
        <v>15</v>
      </c>
      <c r="L46" s="80">
        <v>98.1</v>
      </c>
      <c r="M46" s="80">
        <v>127.8</v>
      </c>
      <c r="N46" s="4">
        <f t="shared" si="20"/>
        <v>0.76760563380281688</v>
      </c>
      <c r="O46" s="5">
        <v>15</v>
      </c>
      <c r="P46" s="24">
        <v>6000</v>
      </c>
      <c r="Q46" s="24">
        <v>6347</v>
      </c>
      <c r="R46" s="4">
        <f t="shared" si="21"/>
        <v>1.0578333333333334</v>
      </c>
      <c r="S46" s="5">
        <v>5</v>
      </c>
      <c r="T46" s="91">
        <v>64.2</v>
      </c>
      <c r="U46" s="88">
        <v>66.009733999999995</v>
      </c>
      <c r="V46" s="4">
        <f t="shared" si="22"/>
        <v>1.0281890031152647</v>
      </c>
      <c r="W46" s="5">
        <v>10</v>
      </c>
      <c r="X46" s="39">
        <v>8714</v>
      </c>
      <c r="Y46" s="39">
        <v>8875.0360000000001</v>
      </c>
      <c r="Z46" s="4">
        <f t="shared" si="24"/>
        <v>1.0184801468900619</v>
      </c>
      <c r="AA46" s="5">
        <v>10</v>
      </c>
      <c r="AB46" s="39">
        <v>2137</v>
      </c>
      <c r="AC46" s="39">
        <v>2348.1329999999998</v>
      </c>
      <c r="AD46" s="4">
        <f t="shared" si="25"/>
        <v>1.0987987833411323</v>
      </c>
      <c r="AE46" s="5">
        <v>10</v>
      </c>
      <c r="AF46" s="5" t="s">
        <v>418</v>
      </c>
      <c r="AG46" s="5" t="s">
        <v>418</v>
      </c>
      <c r="AH46" s="5" t="s">
        <v>418</v>
      </c>
      <c r="AI46" s="5" t="s">
        <v>418</v>
      </c>
      <c r="AJ46" s="31">
        <f t="shared" si="26"/>
        <v>0.99526368491329098</v>
      </c>
      <c r="AK46" s="32">
        <v>38544</v>
      </c>
      <c r="AL46" s="24">
        <f t="shared" si="6"/>
        <v>38361.4</v>
      </c>
      <c r="AM46" s="24">
        <f t="shared" si="7"/>
        <v>-182.59999999999854</v>
      </c>
      <c r="AN46" s="24"/>
      <c r="AO46" s="24">
        <v>3038.9</v>
      </c>
      <c r="AP46" s="24">
        <v>3113.8</v>
      </c>
      <c r="AQ46" s="24">
        <v>4838.3</v>
      </c>
      <c r="AR46" s="24">
        <v>3938.7</v>
      </c>
      <c r="AS46" s="24"/>
      <c r="AT46" s="24">
        <v>3215.4</v>
      </c>
      <c r="AU46" s="24">
        <v>1869</v>
      </c>
      <c r="AV46" s="24">
        <v>3212.2</v>
      </c>
      <c r="AW46" s="24">
        <v>3117.1</v>
      </c>
      <c r="AX46" s="24">
        <v>1520.2</v>
      </c>
      <c r="AY46" s="24">
        <v>5476</v>
      </c>
      <c r="AZ46" s="24">
        <v>3504</v>
      </c>
      <c r="BA46" s="24"/>
      <c r="BB46" s="24">
        <f t="shared" si="8"/>
        <v>1517.8</v>
      </c>
      <c r="BC46" s="63"/>
      <c r="BD46" s="39"/>
      <c r="BE46" s="39"/>
      <c r="BF46" s="39"/>
      <c r="BG46" s="63" t="s">
        <v>411</v>
      </c>
      <c r="BH46" s="39"/>
      <c r="BI46" s="24">
        <f t="shared" si="23"/>
        <v>0</v>
      </c>
      <c r="BJ46" s="24">
        <f>ROUND(BI46+SUM(BI232:BI240),1)</f>
        <v>468.7</v>
      </c>
      <c r="BK46" s="1"/>
      <c r="BL46" s="1"/>
      <c r="BM46" s="1"/>
      <c r="BN46" s="1"/>
      <c r="BO46" s="1"/>
      <c r="BP46" s="1"/>
      <c r="BQ46" s="85"/>
      <c r="BR46" s="85"/>
      <c r="BS46" s="85"/>
      <c r="BT46" s="85"/>
      <c r="BU46" s="85"/>
      <c r="BV46" s="85"/>
      <c r="BW46" s="85"/>
    </row>
    <row r="47" spans="1:75" s="2" customFormat="1" ht="17.100000000000001" customHeight="1">
      <c r="A47" s="12" t="s">
        <v>32</v>
      </c>
      <c r="B47" s="5">
        <v>1</v>
      </c>
      <c r="C47" s="5">
        <v>10</v>
      </c>
      <c r="D47" s="24">
        <v>3674</v>
      </c>
      <c r="E47" s="24">
        <v>3794.3</v>
      </c>
      <c r="F47" s="4">
        <f t="shared" si="19"/>
        <v>1.0327436037016875</v>
      </c>
      <c r="G47" s="5">
        <v>10</v>
      </c>
      <c r="H47" s="84">
        <v>760</v>
      </c>
      <c r="I47" s="84">
        <v>739</v>
      </c>
      <c r="J47" s="4">
        <f t="shared" si="3"/>
        <v>0.97236842105263155</v>
      </c>
      <c r="K47" s="69">
        <v>15</v>
      </c>
      <c r="L47" s="80">
        <v>7.2</v>
      </c>
      <c r="M47" s="80">
        <v>4.0999999999999996</v>
      </c>
      <c r="N47" s="4">
        <f t="shared" si="20"/>
        <v>1.255609756097561</v>
      </c>
      <c r="O47" s="5">
        <v>15</v>
      </c>
      <c r="P47" s="24">
        <v>2000</v>
      </c>
      <c r="Q47" s="24">
        <v>3740</v>
      </c>
      <c r="R47" s="4">
        <f t="shared" si="21"/>
        <v>1.2669999999999999</v>
      </c>
      <c r="S47" s="5">
        <v>5</v>
      </c>
      <c r="T47" s="91">
        <v>87.4</v>
      </c>
      <c r="U47" s="88">
        <v>91.083399999999997</v>
      </c>
      <c r="V47" s="4">
        <f t="shared" si="22"/>
        <v>1.0421441647597254</v>
      </c>
      <c r="W47" s="5">
        <v>10</v>
      </c>
      <c r="X47" s="39">
        <v>7502.6</v>
      </c>
      <c r="Y47" s="39">
        <v>6675.9970000000003</v>
      </c>
      <c r="Z47" s="4">
        <f t="shared" si="24"/>
        <v>0.88982446085357081</v>
      </c>
      <c r="AA47" s="5">
        <v>10</v>
      </c>
      <c r="AB47" s="39">
        <v>2332.9</v>
      </c>
      <c r="AC47" s="39">
        <v>2171.86</v>
      </c>
      <c r="AD47" s="4">
        <f t="shared" si="25"/>
        <v>0.93097003729264005</v>
      </c>
      <c r="AE47" s="5">
        <v>10</v>
      </c>
      <c r="AF47" s="5" t="s">
        <v>418</v>
      </c>
      <c r="AG47" s="5" t="s">
        <v>418</v>
      </c>
      <c r="AH47" s="5" t="s">
        <v>418</v>
      </c>
      <c r="AI47" s="5" t="s">
        <v>418</v>
      </c>
      <c r="AJ47" s="31">
        <f t="shared" si="26"/>
        <v>1.0436646508626954</v>
      </c>
      <c r="AK47" s="32">
        <v>27283</v>
      </c>
      <c r="AL47" s="24">
        <f t="shared" si="6"/>
        <v>28474.3</v>
      </c>
      <c r="AM47" s="24">
        <f t="shared" si="7"/>
        <v>1191.2999999999993</v>
      </c>
      <c r="AN47" s="24"/>
      <c r="AO47" s="24">
        <v>2703.2</v>
      </c>
      <c r="AP47" s="24">
        <v>2882</v>
      </c>
      <c r="AQ47" s="24">
        <v>343.3</v>
      </c>
      <c r="AR47" s="24">
        <v>2570.8000000000002</v>
      </c>
      <c r="AS47" s="24"/>
      <c r="AT47" s="24">
        <v>2363.5</v>
      </c>
      <c r="AU47" s="24">
        <v>3150.5</v>
      </c>
      <c r="AV47" s="24">
        <v>2885.3</v>
      </c>
      <c r="AW47" s="24">
        <v>2312.1</v>
      </c>
      <c r="AX47" s="24">
        <v>0</v>
      </c>
      <c r="AY47" s="24">
        <v>2480.3000000000002</v>
      </c>
      <c r="AZ47" s="24">
        <v>2480.3000000000002</v>
      </c>
      <c r="BA47" s="24">
        <v>1996.8</v>
      </c>
      <c r="BB47" s="24">
        <f t="shared" si="8"/>
        <v>2306.1999999999998</v>
      </c>
      <c r="BC47" s="63"/>
      <c r="BD47" s="39"/>
      <c r="BE47" s="39"/>
      <c r="BF47" s="39"/>
      <c r="BG47" s="63"/>
      <c r="BH47" s="39"/>
      <c r="BI47" s="24">
        <f t="shared" si="23"/>
        <v>2306.1999999999998</v>
      </c>
      <c r="BJ47" s="24">
        <f>ROUND(BI47+SUM(BI242:BI249),1)</f>
        <v>3925.4</v>
      </c>
      <c r="BK47" s="1"/>
      <c r="BL47" s="1"/>
      <c r="BM47" s="1"/>
      <c r="BN47" s="1"/>
      <c r="BO47" s="1"/>
      <c r="BP47" s="1"/>
      <c r="BQ47" s="85"/>
      <c r="BR47" s="85"/>
      <c r="BS47" s="85"/>
      <c r="BT47" s="85"/>
      <c r="BU47" s="85"/>
      <c r="BV47" s="85"/>
      <c r="BW47" s="85"/>
    </row>
    <row r="48" spans="1:75" s="2" customFormat="1" ht="17.100000000000001" customHeight="1">
      <c r="A48" s="12" t="s">
        <v>33</v>
      </c>
      <c r="B48" s="5">
        <v>1</v>
      </c>
      <c r="C48" s="5">
        <v>10</v>
      </c>
      <c r="D48" s="24">
        <v>5092</v>
      </c>
      <c r="E48" s="24">
        <v>5173.8999999999996</v>
      </c>
      <c r="F48" s="4">
        <f t="shared" si="19"/>
        <v>1.0160840534171249</v>
      </c>
      <c r="G48" s="5">
        <v>10</v>
      </c>
      <c r="H48" s="84">
        <v>1004</v>
      </c>
      <c r="I48" s="84">
        <v>1012</v>
      </c>
      <c r="J48" s="4">
        <f t="shared" si="3"/>
        <v>1.0079681274900398</v>
      </c>
      <c r="K48" s="69">
        <v>15</v>
      </c>
      <c r="L48" s="80">
        <v>10.9</v>
      </c>
      <c r="M48" s="80">
        <v>2.2000000000000002</v>
      </c>
      <c r="N48" s="4">
        <f t="shared" si="20"/>
        <v>1.3</v>
      </c>
      <c r="O48" s="5">
        <v>15</v>
      </c>
      <c r="P48" s="24">
        <v>13174</v>
      </c>
      <c r="Q48" s="24">
        <v>16037</v>
      </c>
      <c r="R48" s="4">
        <f t="shared" si="21"/>
        <v>1.2017321997874602</v>
      </c>
      <c r="S48" s="5">
        <v>5</v>
      </c>
      <c r="T48" s="87">
        <v>73.900000000000006</v>
      </c>
      <c r="U48" s="88">
        <v>84.537419999999997</v>
      </c>
      <c r="V48" s="4">
        <f t="shared" si="22"/>
        <v>1.1439434370771311</v>
      </c>
      <c r="W48" s="5">
        <v>10</v>
      </c>
      <c r="X48" s="39">
        <v>21735.200000000001</v>
      </c>
      <c r="Y48" s="39">
        <v>19407.929</v>
      </c>
      <c r="Z48" s="4">
        <f t="shared" si="24"/>
        <v>0.89292617505244942</v>
      </c>
      <c r="AA48" s="5">
        <v>10</v>
      </c>
      <c r="AB48" s="39">
        <v>9631</v>
      </c>
      <c r="AC48" s="39">
        <v>9457.3829999999998</v>
      </c>
      <c r="AD48" s="4">
        <f t="shared" si="25"/>
        <v>0.98197310767313883</v>
      </c>
      <c r="AE48" s="5">
        <v>10</v>
      </c>
      <c r="AF48" s="5" t="s">
        <v>418</v>
      </c>
      <c r="AG48" s="5" t="s">
        <v>418</v>
      </c>
      <c r="AH48" s="5" t="s">
        <v>418</v>
      </c>
      <c r="AI48" s="5" t="s">
        <v>418</v>
      </c>
      <c r="AJ48" s="31">
        <f t="shared" si="26"/>
        <v>1.0703229487468982</v>
      </c>
      <c r="AK48" s="32">
        <v>51618</v>
      </c>
      <c r="AL48" s="24">
        <f t="shared" si="6"/>
        <v>55247.9</v>
      </c>
      <c r="AM48" s="24">
        <f t="shared" si="7"/>
        <v>3629.9000000000015</v>
      </c>
      <c r="AN48" s="24"/>
      <c r="AO48" s="24">
        <v>4632.7</v>
      </c>
      <c r="AP48" s="24">
        <v>4853.2</v>
      </c>
      <c r="AQ48" s="24">
        <v>4826.6000000000004</v>
      </c>
      <c r="AR48" s="24">
        <v>5496.3</v>
      </c>
      <c r="AS48" s="24"/>
      <c r="AT48" s="24">
        <v>4588.2</v>
      </c>
      <c r="AU48" s="24">
        <v>4014.1</v>
      </c>
      <c r="AV48" s="24">
        <v>7120.9</v>
      </c>
      <c r="AW48" s="24">
        <v>4946.8999999999996</v>
      </c>
      <c r="AX48" s="24">
        <v>7228.8</v>
      </c>
      <c r="AY48" s="24">
        <v>3022.7</v>
      </c>
      <c r="AZ48" s="24">
        <v>3681.2</v>
      </c>
      <c r="BA48" s="24"/>
      <c r="BB48" s="24">
        <f t="shared" si="8"/>
        <v>836.3</v>
      </c>
      <c r="BC48" s="63"/>
      <c r="BD48" s="39"/>
      <c r="BE48" s="39"/>
      <c r="BF48" s="39"/>
      <c r="BG48" s="63"/>
      <c r="BH48" s="39"/>
      <c r="BI48" s="24">
        <f t="shared" si="23"/>
        <v>836.3</v>
      </c>
      <c r="BJ48" s="24">
        <f>ROUND(BI48+SUM(BI251:BI265),1)</f>
        <v>1401.1</v>
      </c>
      <c r="BK48" s="1"/>
      <c r="BL48" s="1"/>
      <c r="BM48" s="1"/>
      <c r="BN48" s="1"/>
      <c r="BO48" s="1"/>
      <c r="BP48" s="1"/>
      <c r="BQ48" s="85"/>
      <c r="BR48" s="85"/>
      <c r="BS48" s="85"/>
      <c r="BT48" s="85"/>
      <c r="BU48" s="85"/>
      <c r="BV48" s="85"/>
      <c r="BW48" s="85"/>
    </row>
    <row r="49" spans="1:205" s="2" customFormat="1" ht="17.100000000000001" customHeight="1">
      <c r="A49" s="12" t="s">
        <v>34</v>
      </c>
      <c r="B49" s="5">
        <v>1</v>
      </c>
      <c r="C49" s="5">
        <v>10</v>
      </c>
      <c r="D49" s="24">
        <v>5279</v>
      </c>
      <c r="E49" s="24">
        <v>6075.2000000000007</v>
      </c>
      <c r="F49" s="4">
        <f t="shared" si="19"/>
        <v>1.1508240197007009</v>
      </c>
      <c r="G49" s="5">
        <v>10</v>
      </c>
      <c r="H49" s="84">
        <v>760</v>
      </c>
      <c r="I49" s="84">
        <v>1008</v>
      </c>
      <c r="J49" s="4">
        <f t="shared" si="3"/>
        <v>1.2126315789473683</v>
      </c>
      <c r="K49" s="69">
        <v>15</v>
      </c>
      <c r="L49" s="80">
        <v>19.600000000000001</v>
      </c>
      <c r="M49" s="80">
        <v>17.8</v>
      </c>
      <c r="N49" s="4">
        <f t="shared" si="20"/>
        <v>1.101123595505618</v>
      </c>
      <c r="O49" s="5">
        <v>15</v>
      </c>
      <c r="P49" s="24">
        <v>4280</v>
      </c>
      <c r="Q49" s="24">
        <v>4342</v>
      </c>
      <c r="R49" s="4">
        <f t="shared" si="21"/>
        <v>1.0144859813084113</v>
      </c>
      <c r="S49" s="5">
        <v>5</v>
      </c>
      <c r="T49" s="87">
        <v>67.900000000000006</v>
      </c>
      <c r="U49" s="88">
        <v>72.587540000000004</v>
      </c>
      <c r="V49" s="4">
        <f t="shared" si="22"/>
        <v>1.0690359351988217</v>
      </c>
      <c r="W49" s="5">
        <v>10</v>
      </c>
      <c r="X49" s="39">
        <v>9675.7999999999993</v>
      </c>
      <c r="Y49" s="39">
        <v>9828.9079999999994</v>
      </c>
      <c r="Z49" s="4">
        <f t="shared" si="24"/>
        <v>1.0158238078505137</v>
      </c>
      <c r="AA49" s="5">
        <v>10</v>
      </c>
      <c r="AB49" s="39">
        <v>3782</v>
      </c>
      <c r="AC49" s="39">
        <v>3620.3009999999999</v>
      </c>
      <c r="AD49" s="4">
        <f t="shared" si="25"/>
        <v>0.95724510840824961</v>
      </c>
      <c r="AE49" s="5">
        <v>10</v>
      </c>
      <c r="AF49" s="5" t="s">
        <v>418</v>
      </c>
      <c r="AG49" s="5" t="s">
        <v>418</v>
      </c>
      <c r="AH49" s="5" t="s">
        <v>418</v>
      </c>
      <c r="AI49" s="5" t="s">
        <v>418</v>
      </c>
      <c r="AJ49" s="31">
        <f t="shared" si="26"/>
        <v>1.0789181909990555</v>
      </c>
      <c r="AK49" s="32">
        <v>40697</v>
      </c>
      <c r="AL49" s="24">
        <f t="shared" si="6"/>
        <v>43908.7</v>
      </c>
      <c r="AM49" s="24">
        <f t="shared" si="7"/>
        <v>3211.6999999999971</v>
      </c>
      <c r="AN49" s="24"/>
      <c r="AO49" s="24">
        <v>3910.7</v>
      </c>
      <c r="AP49" s="24">
        <v>4150.5</v>
      </c>
      <c r="AQ49" s="24">
        <v>496.5</v>
      </c>
      <c r="AR49" s="24">
        <v>2803.8</v>
      </c>
      <c r="AS49" s="24"/>
      <c r="AT49" s="24">
        <v>3283.1</v>
      </c>
      <c r="AU49" s="24">
        <v>3775</v>
      </c>
      <c r="AV49" s="24">
        <v>2668.6</v>
      </c>
      <c r="AW49" s="24">
        <v>3426.7</v>
      </c>
      <c r="AX49" s="24">
        <v>4417.6000000000004</v>
      </c>
      <c r="AY49" s="24">
        <v>6157.7</v>
      </c>
      <c r="AZ49" s="24">
        <v>3699.7</v>
      </c>
      <c r="BA49" s="24">
        <v>3630.4</v>
      </c>
      <c r="BB49" s="24">
        <f t="shared" si="8"/>
        <v>1488.4</v>
      </c>
      <c r="BC49" s="63"/>
      <c r="BD49" s="39"/>
      <c r="BE49" s="39"/>
      <c r="BF49" s="39"/>
      <c r="BG49" s="63"/>
      <c r="BH49" s="39"/>
      <c r="BI49" s="24">
        <f t="shared" si="23"/>
        <v>1488.4</v>
      </c>
      <c r="BJ49" s="24">
        <f>ROUND(BI49+SUM(BI267:BI273),1)</f>
        <v>1952.1</v>
      </c>
      <c r="BK49" s="1"/>
      <c r="BL49" s="1"/>
      <c r="BM49" s="1"/>
      <c r="BN49" s="1"/>
      <c r="BO49" s="1"/>
      <c r="BP49" s="1"/>
      <c r="BQ49" s="85"/>
      <c r="BR49" s="85"/>
      <c r="BS49" s="85"/>
      <c r="BT49" s="85"/>
      <c r="BU49" s="85"/>
      <c r="BV49" s="85"/>
      <c r="BW49" s="85"/>
    </row>
    <row r="50" spans="1:205" s="2" customFormat="1" ht="17.100000000000001" customHeight="1">
      <c r="A50" s="12" t="s">
        <v>35</v>
      </c>
      <c r="B50" s="5">
        <v>1</v>
      </c>
      <c r="C50" s="5">
        <v>10</v>
      </c>
      <c r="D50" s="24">
        <v>16445</v>
      </c>
      <c r="E50" s="24">
        <v>17182.2</v>
      </c>
      <c r="F50" s="4">
        <f t="shared" si="19"/>
        <v>1.044828215262998</v>
      </c>
      <c r="G50" s="5">
        <v>10</v>
      </c>
      <c r="H50" s="84">
        <v>1004</v>
      </c>
      <c r="I50" s="84">
        <v>2344</v>
      </c>
      <c r="J50" s="4">
        <f>IF(K50=0,0,IF(H50=0,1,IF(I50&lt;0,0,IF(I50/H50&gt;1.2,IF((I50/H50-1.2)*0.1+1.2&gt;1.3,1.3,(I50/H50-1.2)*0.1+1.2),I50/H50))))</f>
        <v>1.3</v>
      </c>
      <c r="K50" s="69">
        <v>15</v>
      </c>
      <c r="L50" s="80">
        <v>28.1</v>
      </c>
      <c r="M50" s="80">
        <v>23.6</v>
      </c>
      <c r="N50" s="4">
        <f t="shared" si="20"/>
        <v>1.1906779661016949</v>
      </c>
      <c r="O50" s="5">
        <v>15</v>
      </c>
      <c r="P50" s="24">
        <v>15000</v>
      </c>
      <c r="Q50" s="24">
        <v>16169</v>
      </c>
      <c r="R50" s="4">
        <f t="shared" si="21"/>
        <v>1.0779333333333334</v>
      </c>
      <c r="S50" s="5">
        <v>5</v>
      </c>
      <c r="T50" s="87">
        <v>78.099999999999994</v>
      </c>
      <c r="U50" s="88">
        <v>82.498800000000003</v>
      </c>
      <c r="V50" s="4">
        <f t="shared" si="22"/>
        <v>1.0563226632522409</v>
      </c>
      <c r="W50" s="5">
        <v>10</v>
      </c>
      <c r="X50" s="39">
        <v>11263</v>
      </c>
      <c r="Y50" s="39">
        <v>10690.777</v>
      </c>
      <c r="Z50" s="4">
        <f t="shared" si="24"/>
        <v>0.94919444197815861</v>
      </c>
      <c r="AA50" s="5">
        <v>10</v>
      </c>
      <c r="AB50" s="39">
        <v>2541.3000000000002</v>
      </c>
      <c r="AC50" s="39">
        <v>2277.895</v>
      </c>
      <c r="AD50" s="4">
        <f t="shared" si="25"/>
        <v>0.89635029315704551</v>
      </c>
      <c r="AE50" s="5">
        <v>10</v>
      </c>
      <c r="AF50" s="5" t="s">
        <v>418</v>
      </c>
      <c r="AG50" s="5" t="s">
        <v>418</v>
      </c>
      <c r="AH50" s="5" t="s">
        <v>418</v>
      </c>
      <c r="AI50" s="5" t="s">
        <v>418</v>
      </c>
      <c r="AJ50" s="31">
        <f t="shared" si="26"/>
        <v>1.0849034387611356</v>
      </c>
      <c r="AK50" s="32">
        <v>35165</v>
      </c>
      <c r="AL50" s="24">
        <f t="shared" si="6"/>
        <v>38150.6</v>
      </c>
      <c r="AM50" s="24">
        <f t="shared" si="7"/>
        <v>2985.5999999999985</v>
      </c>
      <c r="AN50" s="24"/>
      <c r="AO50" s="24">
        <v>3424.7</v>
      </c>
      <c r="AP50" s="24">
        <v>2952.5</v>
      </c>
      <c r="AQ50" s="24">
        <v>2684.2</v>
      </c>
      <c r="AR50" s="24">
        <v>3644.7</v>
      </c>
      <c r="AS50" s="24"/>
      <c r="AT50" s="24">
        <v>3321.1</v>
      </c>
      <c r="AU50" s="24">
        <v>2354</v>
      </c>
      <c r="AV50" s="24">
        <v>5192</v>
      </c>
      <c r="AW50" s="24">
        <v>3357.3</v>
      </c>
      <c r="AX50" s="24">
        <v>4092.4</v>
      </c>
      <c r="AY50" s="24">
        <v>4755.8</v>
      </c>
      <c r="AZ50" s="24">
        <v>2347.1</v>
      </c>
      <c r="BA50" s="24">
        <v>1183</v>
      </c>
      <c r="BB50" s="24">
        <f t="shared" si="8"/>
        <v>-1158.2</v>
      </c>
      <c r="BC50" s="63"/>
      <c r="BD50" s="39"/>
      <c r="BE50" s="39"/>
      <c r="BF50" s="39"/>
      <c r="BG50" s="63"/>
      <c r="BH50" s="39"/>
      <c r="BI50" s="24">
        <f t="shared" si="23"/>
        <v>-1158.2</v>
      </c>
      <c r="BJ50" s="24">
        <f>ROUND(BI50+SUM(BI275:BI291),1)</f>
        <v>-1662.9</v>
      </c>
      <c r="BK50" s="1"/>
      <c r="BL50" s="1"/>
      <c r="BM50" s="1"/>
      <c r="BN50" s="1"/>
      <c r="BO50" s="1"/>
      <c r="BP50" s="1"/>
      <c r="BQ50" s="85"/>
      <c r="BR50" s="85"/>
      <c r="BS50" s="85"/>
      <c r="BT50" s="85"/>
      <c r="BU50" s="85"/>
      <c r="BV50" s="85"/>
      <c r="BW50" s="85"/>
    </row>
    <row r="51" spans="1:205" s="2" customFormat="1" ht="17.100000000000001" customHeight="1">
      <c r="A51" s="12" t="s">
        <v>36</v>
      </c>
      <c r="B51" s="5">
        <v>1</v>
      </c>
      <c r="C51" s="5">
        <v>10</v>
      </c>
      <c r="D51" s="24">
        <v>37749</v>
      </c>
      <c r="E51" s="24">
        <v>40536.199999999997</v>
      </c>
      <c r="F51" s="4">
        <f t="shared" si="19"/>
        <v>1.0738350684786351</v>
      </c>
      <c r="G51" s="5">
        <v>10</v>
      </c>
      <c r="H51" s="84">
        <v>1894</v>
      </c>
      <c r="I51" s="84">
        <v>2088</v>
      </c>
      <c r="J51" s="4">
        <f t="shared" si="3"/>
        <v>1.1024287222808871</v>
      </c>
      <c r="K51" s="69">
        <v>15</v>
      </c>
      <c r="L51" s="80">
        <v>122.2</v>
      </c>
      <c r="M51" s="80">
        <v>124.30000000000001</v>
      </c>
      <c r="N51" s="4">
        <f t="shared" si="20"/>
        <v>0.98310539018503618</v>
      </c>
      <c r="O51" s="5">
        <v>15</v>
      </c>
      <c r="P51" s="24">
        <v>120000</v>
      </c>
      <c r="Q51" s="24">
        <v>190058</v>
      </c>
      <c r="R51" s="4">
        <f t="shared" si="21"/>
        <v>1.2383816666666667</v>
      </c>
      <c r="S51" s="5">
        <v>5</v>
      </c>
      <c r="T51" s="91">
        <v>132.4</v>
      </c>
      <c r="U51" s="88">
        <v>132.51092</v>
      </c>
      <c r="V51" s="4">
        <f t="shared" si="22"/>
        <v>1.0008377643504531</v>
      </c>
      <c r="W51" s="5">
        <v>10</v>
      </c>
      <c r="X51" s="39">
        <v>36051.800000000003</v>
      </c>
      <c r="Y51" s="39">
        <v>36003.241000000002</v>
      </c>
      <c r="Z51" s="4">
        <f t="shared" si="24"/>
        <v>0.9986530769614832</v>
      </c>
      <c r="AA51" s="5">
        <v>10</v>
      </c>
      <c r="AB51" s="39">
        <v>4586</v>
      </c>
      <c r="AC51" s="39">
        <v>4616.4660000000003</v>
      </c>
      <c r="AD51" s="4">
        <f t="shared" si="25"/>
        <v>1.0066432621020498</v>
      </c>
      <c r="AE51" s="5">
        <v>10</v>
      </c>
      <c r="AF51" s="5" t="s">
        <v>418</v>
      </c>
      <c r="AG51" s="5" t="s">
        <v>418</v>
      </c>
      <c r="AH51" s="5" t="s">
        <v>418</v>
      </c>
      <c r="AI51" s="5" t="s">
        <v>418</v>
      </c>
      <c r="AJ51" s="31">
        <f t="shared" si="26"/>
        <v>1.0385248439911576</v>
      </c>
      <c r="AK51" s="32">
        <v>75304</v>
      </c>
      <c r="AL51" s="24">
        <f t="shared" si="6"/>
        <v>78205.100000000006</v>
      </c>
      <c r="AM51" s="24">
        <f t="shared" si="7"/>
        <v>2901.1000000000058</v>
      </c>
      <c r="AN51" s="24"/>
      <c r="AO51" s="24">
        <v>6862.3</v>
      </c>
      <c r="AP51" s="24">
        <v>6235.3</v>
      </c>
      <c r="AQ51" s="24">
        <v>4910.5</v>
      </c>
      <c r="AR51" s="24">
        <v>7713.1</v>
      </c>
      <c r="AS51" s="24"/>
      <c r="AT51" s="24">
        <v>5938.6</v>
      </c>
      <c r="AU51" s="24">
        <v>5878.7</v>
      </c>
      <c r="AV51" s="24">
        <v>7496.5</v>
      </c>
      <c r="AW51" s="24">
        <v>6481.7</v>
      </c>
      <c r="AX51" s="24">
        <v>4805.7</v>
      </c>
      <c r="AY51" s="24">
        <v>8675</v>
      </c>
      <c r="AZ51" s="24">
        <v>6845.8</v>
      </c>
      <c r="BA51" s="24"/>
      <c r="BB51" s="24">
        <f t="shared" si="8"/>
        <v>6361.9</v>
      </c>
      <c r="BC51" s="63"/>
      <c r="BD51" s="39"/>
      <c r="BE51" s="39"/>
      <c r="BF51" s="39"/>
      <c r="BG51" s="63"/>
      <c r="BH51" s="39"/>
      <c r="BI51" s="24">
        <f t="shared" si="23"/>
        <v>6361.9</v>
      </c>
      <c r="BJ51" s="24">
        <f>ROUND(BI51+SUM(BI293:BI316),1)</f>
        <v>7283.2</v>
      </c>
      <c r="BK51" s="1"/>
      <c r="BL51" s="1"/>
      <c r="BM51" s="1"/>
      <c r="BN51" s="1"/>
      <c r="BO51" s="1"/>
      <c r="BP51" s="1"/>
      <c r="BQ51" s="85"/>
      <c r="BR51" s="85"/>
      <c r="BS51" s="85"/>
      <c r="BT51" s="85"/>
      <c r="BU51" s="85"/>
      <c r="BV51" s="85"/>
      <c r="BW51" s="85"/>
    </row>
    <row r="52" spans="1:205" s="2" customFormat="1" ht="17.100000000000001" customHeight="1">
      <c r="A52" s="12" t="s">
        <v>37</v>
      </c>
      <c r="B52" s="5">
        <v>1</v>
      </c>
      <c r="C52" s="5">
        <v>10</v>
      </c>
      <c r="D52" s="24">
        <v>7637</v>
      </c>
      <c r="E52" s="24">
        <v>7960.8</v>
      </c>
      <c r="F52" s="4">
        <f t="shared" si="19"/>
        <v>1.0423988477150714</v>
      </c>
      <c r="G52" s="5">
        <v>10</v>
      </c>
      <c r="H52" s="84">
        <v>1004</v>
      </c>
      <c r="I52" s="84">
        <v>2132</v>
      </c>
      <c r="J52" s="4">
        <f t="shared" si="3"/>
        <v>1.2923505976095617</v>
      </c>
      <c r="K52" s="69">
        <v>15</v>
      </c>
      <c r="L52" s="80">
        <v>13.8</v>
      </c>
      <c r="M52" s="80">
        <v>15.8</v>
      </c>
      <c r="N52" s="4">
        <f t="shared" si="20"/>
        <v>0.87341772151898733</v>
      </c>
      <c r="O52" s="5">
        <v>15</v>
      </c>
      <c r="P52" s="24">
        <v>12000</v>
      </c>
      <c r="Q52" s="24">
        <v>17712</v>
      </c>
      <c r="R52" s="4">
        <f t="shared" si="21"/>
        <v>1.2276</v>
      </c>
      <c r="S52" s="5">
        <v>5</v>
      </c>
      <c r="T52" s="91">
        <v>49.4</v>
      </c>
      <c r="U52" s="88">
        <v>43.643599999999999</v>
      </c>
      <c r="V52" s="4">
        <f t="shared" si="22"/>
        <v>0.8834736842105263</v>
      </c>
      <c r="W52" s="5">
        <v>10</v>
      </c>
      <c r="X52" s="39">
        <v>11471.3</v>
      </c>
      <c r="Y52" s="39">
        <v>11039.989</v>
      </c>
      <c r="Z52" s="4">
        <f t="shared" si="24"/>
        <v>0.96240086127988989</v>
      </c>
      <c r="AA52" s="5">
        <v>10</v>
      </c>
      <c r="AB52" s="39">
        <v>2576.6999999999998</v>
      </c>
      <c r="AC52" s="39">
        <v>2570.1680000000001</v>
      </c>
      <c r="AD52" s="4">
        <f t="shared" si="25"/>
        <v>0.99746497457988914</v>
      </c>
      <c r="AE52" s="5">
        <v>10</v>
      </c>
      <c r="AF52" s="5" t="s">
        <v>418</v>
      </c>
      <c r="AG52" s="5" t="s">
        <v>418</v>
      </c>
      <c r="AH52" s="5" t="s">
        <v>418</v>
      </c>
      <c r="AI52" s="5" t="s">
        <v>418</v>
      </c>
      <c r="AJ52" s="31">
        <f t="shared" si="26"/>
        <v>1.0291989231150824</v>
      </c>
      <c r="AK52" s="32">
        <v>35659</v>
      </c>
      <c r="AL52" s="24">
        <f t="shared" si="6"/>
        <v>36700.199999999997</v>
      </c>
      <c r="AM52" s="24">
        <f t="shared" si="7"/>
        <v>1041.1999999999971</v>
      </c>
      <c r="AN52" s="24"/>
      <c r="AO52" s="24">
        <v>3394.5</v>
      </c>
      <c r="AP52" s="24">
        <v>3024.1</v>
      </c>
      <c r="AQ52" s="24">
        <v>954.2</v>
      </c>
      <c r="AR52" s="24">
        <v>3860.4</v>
      </c>
      <c r="AS52" s="24"/>
      <c r="AT52" s="24">
        <v>2696</v>
      </c>
      <c r="AU52" s="24">
        <v>3566.6</v>
      </c>
      <c r="AV52" s="24">
        <v>3481.6</v>
      </c>
      <c r="AW52" s="24">
        <v>3143.6</v>
      </c>
      <c r="AX52" s="24">
        <v>0</v>
      </c>
      <c r="AY52" s="24">
        <v>5582.5</v>
      </c>
      <c r="AZ52" s="24">
        <v>3241.7</v>
      </c>
      <c r="BA52" s="24">
        <v>2236.5</v>
      </c>
      <c r="BB52" s="24">
        <f t="shared" si="8"/>
        <v>1518.5</v>
      </c>
      <c r="BC52" s="63"/>
      <c r="BD52" s="63"/>
      <c r="BE52" s="39"/>
      <c r="BF52" s="39"/>
      <c r="BG52" s="63"/>
      <c r="BH52" s="39"/>
      <c r="BI52" s="24">
        <f t="shared" si="23"/>
        <v>1518.5</v>
      </c>
      <c r="BJ52" s="24">
        <f>ROUND(BI52+SUM(BI318:BI332),1)</f>
        <v>1946.9</v>
      </c>
      <c r="BK52" s="1"/>
      <c r="BL52" s="1"/>
      <c r="BM52" s="1"/>
      <c r="BN52" s="1"/>
      <c r="BO52" s="1"/>
      <c r="BP52" s="1"/>
      <c r="BQ52" s="85"/>
      <c r="BR52" s="85"/>
      <c r="BS52" s="85"/>
      <c r="BT52" s="85"/>
      <c r="BU52" s="85"/>
      <c r="BV52" s="85"/>
      <c r="BW52" s="85"/>
    </row>
    <row r="53" spans="1:205" s="2" customFormat="1" ht="16.5" customHeight="1">
      <c r="A53" s="12" t="s">
        <v>2</v>
      </c>
      <c r="B53" s="5">
        <v>1</v>
      </c>
      <c r="C53" s="5">
        <v>10</v>
      </c>
      <c r="D53" s="24">
        <v>3768</v>
      </c>
      <c r="E53" s="24">
        <v>3854.6</v>
      </c>
      <c r="F53" s="4">
        <f t="shared" si="19"/>
        <v>1.0229830148619958</v>
      </c>
      <c r="G53" s="5">
        <v>10</v>
      </c>
      <c r="H53" s="84">
        <v>760</v>
      </c>
      <c r="I53" s="84">
        <v>855</v>
      </c>
      <c r="J53" s="4">
        <f t="shared" si="3"/>
        <v>1.125</v>
      </c>
      <c r="K53" s="69">
        <v>15</v>
      </c>
      <c r="L53" s="80">
        <v>22.3</v>
      </c>
      <c r="M53" s="80">
        <v>21.7</v>
      </c>
      <c r="N53" s="4">
        <f t="shared" si="20"/>
        <v>1.0276497695852536</v>
      </c>
      <c r="O53" s="5">
        <v>15</v>
      </c>
      <c r="P53" s="24">
        <v>2077</v>
      </c>
      <c r="Q53" s="24">
        <v>2575</v>
      </c>
      <c r="R53" s="4">
        <f t="shared" si="21"/>
        <v>1.2039768897448242</v>
      </c>
      <c r="S53" s="5">
        <v>5</v>
      </c>
      <c r="T53" s="91">
        <v>93.1</v>
      </c>
      <c r="U53" s="88">
        <v>94.389399999999995</v>
      </c>
      <c r="V53" s="4">
        <f t="shared" si="22"/>
        <v>1.0138496240601504</v>
      </c>
      <c r="W53" s="5">
        <v>10</v>
      </c>
      <c r="X53" s="39">
        <v>22786</v>
      </c>
      <c r="Y53" s="39">
        <v>27164.400000000001</v>
      </c>
      <c r="Z53" s="4">
        <f t="shared" si="24"/>
        <v>1.192153076450452</v>
      </c>
      <c r="AA53" s="5">
        <v>10</v>
      </c>
      <c r="AB53" s="39">
        <v>3184</v>
      </c>
      <c r="AC53" s="39">
        <v>3427.4389999999999</v>
      </c>
      <c r="AD53" s="4">
        <f t="shared" si="25"/>
        <v>1.0764569723618089</v>
      </c>
      <c r="AE53" s="5">
        <v>10</v>
      </c>
      <c r="AF53" s="5" t="s">
        <v>418</v>
      </c>
      <c r="AG53" s="5" t="s">
        <v>418</v>
      </c>
      <c r="AH53" s="5" t="s">
        <v>418</v>
      </c>
      <c r="AI53" s="5" t="s">
        <v>418</v>
      </c>
      <c r="AJ53" s="31">
        <f t="shared" si="26"/>
        <v>1.0748712690570235</v>
      </c>
      <c r="AK53" s="32">
        <v>34883</v>
      </c>
      <c r="AL53" s="24">
        <f t="shared" si="6"/>
        <v>37494.699999999997</v>
      </c>
      <c r="AM53" s="24">
        <f t="shared" si="7"/>
        <v>2611.6999999999971</v>
      </c>
      <c r="AN53" s="24"/>
      <c r="AO53" s="24">
        <v>3124</v>
      </c>
      <c r="AP53" s="24">
        <v>2829.9</v>
      </c>
      <c r="AQ53" s="24">
        <v>1068.2</v>
      </c>
      <c r="AR53" s="24">
        <v>2342.6999999999998</v>
      </c>
      <c r="AS53" s="24"/>
      <c r="AT53" s="24">
        <v>2560.3000000000002</v>
      </c>
      <c r="AU53" s="24">
        <v>2641.9</v>
      </c>
      <c r="AV53" s="24">
        <v>3781.4</v>
      </c>
      <c r="AW53" s="24">
        <v>3351.6</v>
      </c>
      <c r="AX53" s="24">
        <v>0</v>
      </c>
      <c r="AY53" s="24">
        <v>5145.8999999999996</v>
      </c>
      <c r="AZ53" s="24">
        <v>4931.7</v>
      </c>
      <c r="BA53" s="24">
        <v>2362</v>
      </c>
      <c r="BB53" s="24">
        <f t="shared" si="8"/>
        <v>3355.1</v>
      </c>
      <c r="BC53" s="63"/>
      <c r="BD53" s="39"/>
      <c r="BE53" s="39"/>
      <c r="BF53" s="39"/>
      <c r="BG53" s="63"/>
      <c r="BH53" s="39"/>
      <c r="BI53" s="24">
        <f t="shared" si="23"/>
        <v>3355.1</v>
      </c>
      <c r="BJ53" s="24">
        <f>ROUND(BI53+SUM(BI334:BI344),1)</f>
        <v>5865.8</v>
      </c>
      <c r="BK53" s="1"/>
      <c r="BL53" s="1"/>
      <c r="BM53" s="1"/>
      <c r="BN53" s="1"/>
      <c r="BO53" s="1"/>
      <c r="BP53" s="1"/>
      <c r="BQ53" s="85"/>
      <c r="BR53" s="85"/>
      <c r="BS53" s="85"/>
      <c r="BT53" s="85"/>
      <c r="BU53" s="85"/>
      <c r="BV53" s="85"/>
      <c r="BW53" s="85"/>
    </row>
    <row r="54" spans="1:205" s="2" customFormat="1" ht="17.100000000000001" customHeight="1">
      <c r="A54" s="12" t="s">
        <v>38</v>
      </c>
      <c r="B54" s="5">
        <v>1</v>
      </c>
      <c r="C54" s="5">
        <v>10</v>
      </c>
      <c r="D54" s="24">
        <v>3484</v>
      </c>
      <c r="E54" s="24">
        <v>4054.7</v>
      </c>
      <c r="F54" s="4">
        <f t="shared" si="19"/>
        <v>1.1638059701492536</v>
      </c>
      <c r="G54" s="5">
        <v>10</v>
      </c>
      <c r="H54" s="84">
        <v>760</v>
      </c>
      <c r="I54" s="84">
        <v>831</v>
      </c>
      <c r="J54" s="4">
        <f t="shared" si="3"/>
        <v>1.0934210526315788</v>
      </c>
      <c r="K54" s="69">
        <v>15</v>
      </c>
      <c r="L54" s="80">
        <v>2.8</v>
      </c>
      <c r="M54" s="80">
        <v>1.6</v>
      </c>
      <c r="N54" s="4">
        <f t="shared" si="20"/>
        <v>1.2549999999999999</v>
      </c>
      <c r="O54" s="5">
        <v>15</v>
      </c>
      <c r="P54" s="24">
        <v>2400</v>
      </c>
      <c r="Q54" s="24">
        <v>2465</v>
      </c>
      <c r="R54" s="4">
        <f t="shared" si="21"/>
        <v>1.0270833333333333</v>
      </c>
      <c r="S54" s="5">
        <v>5</v>
      </c>
      <c r="T54" s="91">
        <v>49.7</v>
      </c>
      <c r="U54" s="88">
        <v>74.076400000000007</v>
      </c>
      <c r="V54" s="4">
        <f t="shared" si="22"/>
        <v>1.2290470824949697</v>
      </c>
      <c r="W54" s="5">
        <v>10</v>
      </c>
      <c r="X54" s="39">
        <v>15311.3</v>
      </c>
      <c r="Y54" s="39">
        <v>14956.957</v>
      </c>
      <c r="Z54" s="4">
        <f t="shared" si="24"/>
        <v>0.97685741903038936</v>
      </c>
      <c r="AA54" s="5">
        <v>10</v>
      </c>
      <c r="AB54" s="39">
        <v>3349</v>
      </c>
      <c r="AC54" s="39">
        <v>4052.8</v>
      </c>
      <c r="AD54" s="4">
        <f t="shared" si="25"/>
        <v>1.201015228426396</v>
      </c>
      <c r="AE54" s="5">
        <v>10</v>
      </c>
      <c r="AF54" s="5" t="s">
        <v>418</v>
      </c>
      <c r="AG54" s="5" t="s">
        <v>418</v>
      </c>
      <c r="AH54" s="5" t="s">
        <v>418</v>
      </c>
      <c r="AI54" s="5" t="s">
        <v>418</v>
      </c>
      <c r="AJ54" s="31">
        <f t="shared" si="26"/>
        <v>1.1302234053782405</v>
      </c>
      <c r="AK54" s="32">
        <v>35463</v>
      </c>
      <c r="AL54" s="24">
        <f t="shared" si="6"/>
        <v>40081.1</v>
      </c>
      <c r="AM54" s="24">
        <f t="shared" si="7"/>
        <v>4618.0999999999985</v>
      </c>
      <c r="AN54" s="24"/>
      <c r="AO54" s="24">
        <v>2875.4</v>
      </c>
      <c r="AP54" s="24">
        <v>3055.6</v>
      </c>
      <c r="AQ54" s="24">
        <v>3086.8</v>
      </c>
      <c r="AR54" s="24">
        <v>3665</v>
      </c>
      <c r="AS54" s="24"/>
      <c r="AT54" s="24">
        <v>3308.5</v>
      </c>
      <c r="AU54" s="24">
        <v>2560.6</v>
      </c>
      <c r="AV54" s="24">
        <v>4719.8999999999996</v>
      </c>
      <c r="AW54" s="24">
        <v>3364.6</v>
      </c>
      <c r="AX54" s="24">
        <v>4561.1000000000004</v>
      </c>
      <c r="AY54" s="24">
        <v>2805.5</v>
      </c>
      <c r="AZ54" s="24">
        <v>2755.1</v>
      </c>
      <c r="BA54" s="24"/>
      <c r="BB54" s="24">
        <f t="shared" si="8"/>
        <v>3323</v>
      </c>
      <c r="BC54" s="63"/>
      <c r="BD54" s="63"/>
      <c r="BE54" s="39"/>
      <c r="BF54" s="39"/>
      <c r="BG54" s="63"/>
      <c r="BH54" s="39"/>
      <c r="BI54" s="24">
        <f t="shared" si="23"/>
        <v>3323</v>
      </c>
      <c r="BJ54" s="24">
        <f>ROUND(BI54+SUM(BI346:BI356),1)</f>
        <v>4933.7</v>
      </c>
      <c r="BK54" s="1"/>
      <c r="BL54" s="1"/>
      <c r="BM54" s="1"/>
      <c r="BN54" s="1"/>
      <c r="BO54" s="1"/>
      <c r="BP54" s="1"/>
      <c r="BQ54" s="85"/>
      <c r="BR54" s="85"/>
      <c r="BS54" s="85"/>
      <c r="BT54" s="85"/>
      <c r="BU54" s="85"/>
      <c r="BV54" s="85"/>
      <c r="BW54" s="85"/>
    </row>
    <row r="55" spans="1:205" s="2" customFormat="1" ht="17.100000000000001" customHeight="1">
      <c r="A55" s="12" t="s">
        <v>3</v>
      </c>
      <c r="B55" s="5">
        <v>1</v>
      </c>
      <c r="C55" s="5">
        <v>10</v>
      </c>
      <c r="D55" s="24">
        <v>6880</v>
      </c>
      <c r="E55" s="24">
        <v>6375.9</v>
      </c>
      <c r="F55" s="4">
        <f t="shared" si="19"/>
        <v>0.9267296511627906</v>
      </c>
      <c r="G55" s="5">
        <v>10</v>
      </c>
      <c r="H55" s="84">
        <v>760</v>
      </c>
      <c r="I55" s="84">
        <v>1136</v>
      </c>
      <c r="J55" s="4">
        <f t="shared" si="3"/>
        <v>1.2294736842105263</v>
      </c>
      <c r="K55" s="69">
        <v>15</v>
      </c>
      <c r="L55" s="80">
        <v>4.9000000000000004</v>
      </c>
      <c r="M55" s="80">
        <v>3</v>
      </c>
      <c r="N55" s="4">
        <f t="shared" si="20"/>
        <v>1.2433333333333334</v>
      </c>
      <c r="O55" s="5">
        <v>15</v>
      </c>
      <c r="P55" s="24">
        <v>2600</v>
      </c>
      <c r="Q55" s="24">
        <v>4357</v>
      </c>
      <c r="R55" s="4">
        <f t="shared" si="21"/>
        <v>1.2475769230769229</v>
      </c>
      <c r="S55" s="5">
        <v>5</v>
      </c>
      <c r="T55" s="87">
        <v>43.5</v>
      </c>
      <c r="U55" s="88">
        <v>45.948999999999998</v>
      </c>
      <c r="V55" s="4">
        <f t="shared" si="22"/>
        <v>1.0562988505747126</v>
      </c>
      <c r="W55" s="5">
        <v>10</v>
      </c>
      <c r="X55" s="39">
        <v>12358.4</v>
      </c>
      <c r="Y55" s="39">
        <v>13095.087</v>
      </c>
      <c r="Z55" s="4">
        <f t="shared" si="24"/>
        <v>1.0596102246245469</v>
      </c>
      <c r="AA55" s="5">
        <v>10</v>
      </c>
      <c r="AB55" s="39">
        <v>5022.5</v>
      </c>
      <c r="AC55" s="39">
        <v>4424.3429999999998</v>
      </c>
      <c r="AD55" s="4">
        <f t="shared" si="25"/>
        <v>0.88090452961672472</v>
      </c>
      <c r="AE55" s="5">
        <v>10</v>
      </c>
      <c r="AF55" s="5" t="s">
        <v>418</v>
      </c>
      <c r="AG55" s="5" t="s">
        <v>418</v>
      </c>
      <c r="AH55" s="5" t="s">
        <v>418</v>
      </c>
      <c r="AI55" s="5" t="s">
        <v>418</v>
      </c>
      <c r="AJ55" s="31">
        <f t="shared" si="26"/>
        <v>1.0890049698627089</v>
      </c>
      <c r="AK55" s="32">
        <v>33094</v>
      </c>
      <c r="AL55" s="24">
        <f t="shared" si="6"/>
        <v>36039.5</v>
      </c>
      <c r="AM55" s="24">
        <f t="shared" si="7"/>
        <v>2945.5</v>
      </c>
      <c r="AN55" s="24"/>
      <c r="AO55" s="24">
        <v>2821.4</v>
      </c>
      <c r="AP55" s="24">
        <v>3413.5</v>
      </c>
      <c r="AQ55" s="24">
        <v>2900.4</v>
      </c>
      <c r="AR55" s="24">
        <v>3522.8</v>
      </c>
      <c r="AS55" s="24"/>
      <c r="AT55" s="24">
        <v>3414.4</v>
      </c>
      <c r="AU55" s="24">
        <v>2271.6</v>
      </c>
      <c r="AV55" s="24">
        <v>3996.4</v>
      </c>
      <c r="AW55" s="24">
        <v>2467.6999999999998</v>
      </c>
      <c r="AX55" s="24">
        <v>1929.4</v>
      </c>
      <c r="AY55" s="24">
        <v>5064.5</v>
      </c>
      <c r="AZ55" s="24">
        <v>2552.3000000000002</v>
      </c>
      <c r="BA55" s="24"/>
      <c r="BB55" s="24">
        <f t="shared" si="8"/>
        <v>1685.1</v>
      </c>
      <c r="BC55" s="63"/>
      <c r="BD55" s="39"/>
      <c r="BE55" s="39"/>
      <c r="BF55" s="39"/>
      <c r="BG55" s="63"/>
      <c r="BH55" s="39"/>
      <c r="BI55" s="24">
        <f t="shared" si="23"/>
        <v>1685.1</v>
      </c>
      <c r="BJ55" s="24">
        <f>ROUND(BI55+SUM(BI358:BI367),1)</f>
        <v>2387.6</v>
      </c>
      <c r="BK55" s="1"/>
      <c r="BL55" s="1"/>
      <c r="BM55" s="1"/>
      <c r="BN55" s="1"/>
      <c r="BO55" s="1"/>
      <c r="BP55" s="1"/>
      <c r="BQ55" s="85"/>
      <c r="BR55" s="85"/>
      <c r="BS55" s="85"/>
      <c r="BT55" s="85"/>
      <c r="BU55" s="85"/>
      <c r="BV55" s="85"/>
      <c r="BW55" s="85"/>
    </row>
    <row r="56" spans="1:205" s="2" customFormat="1" ht="17.100000000000001" customHeight="1">
      <c r="A56" s="12" t="s">
        <v>39</v>
      </c>
      <c r="B56" s="5">
        <v>1</v>
      </c>
      <c r="C56" s="5">
        <v>10</v>
      </c>
      <c r="D56" s="24">
        <v>7503</v>
      </c>
      <c r="E56" s="24">
        <v>7426.7999999999993</v>
      </c>
      <c r="F56" s="4">
        <f t="shared" si="19"/>
        <v>0.98984406237504985</v>
      </c>
      <c r="G56" s="5">
        <v>10</v>
      </c>
      <c r="H56" s="84">
        <v>1004</v>
      </c>
      <c r="I56" s="84">
        <v>1403</v>
      </c>
      <c r="J56" s="4">
        <f t="shared" si="3"/>
        <v>1.2197410358565737</v>
      </c>
      <c r="K56" s="69">
        <v>15</v>
      </c>
      <c r="L56" s="80">
        <v>15.6</v>
      </c>
      <c r="M56" s="80">
        <v>4.2</v>
      </c>
      <c r="N56" s="4">
        <f t="shared" si="20"/>
        <v>1.3</v>
      </c>
      <c r="O56" s="5">
        <v>15</v>
      </c>
      <c r="P56" s="24">
        <v>7000</v>
      </c>
      <c r="Q56" s="24">
        <v>9584</v>
      </c>
      <c r="R56" s="4">
        <f t="shared" si="21"/>
        <v>1.2169142857142856</v>
      </c>
      <c r="S56" s="5">
        <v>5</v>
      </c>
      <c r="T56" s="87">
        <v>49</v>
      </c>
      <c r="U56" s="88">
        <v>46.5</v>
      </c>
      <c r="V56" s="4">
        <f t="shared" si="22"/>
        <v>0.94897959183673475</v>
      </c>
      <c r="W56" s="5">
        <v>10</v>
      </c>
      <c r="X56" s="39">
        <v>8950</v>
      </c>
      <c r="Y56" s="39">
        <v>10714.626</v>
      </c>
      <c r="Z56" s="4">
        <f t="shared" si="24"/>
        <v>1.1971649162011173</v>
      </c>
      <c r="AA56" s="5">
        <v>10</v>
      </c>
      <c r="AB56" s="39">
        <v>2422.8000000000002</v>
      </c>
      <c r="AC56" s="39">
        <v>2886.453</v>
      </c>
      <c r="AD56" s="4">
        <f t="shared" si="25"/>
        <v>1.1913707280832093</v>
      </c>
      <c r="AE56" s="5">
        <v>10</v>
      </c>
      <c r="AF56" s="5" t="s">
        <v>418</v>
      </c>
      <c r="AG56" s="5" t="s">
        <v>418</v>
      </c>
      <c r="AH56" s="5" t="s">
        <v>418</v>
      </c>
      <c r="AI56" s="5" t="s">
        <v>418</v>
      </c>
      <c r="AJ56" s="31">
        <f t="shared" si="26"/>
        <v>1.1429915288397781</v>
      </c>
      <c r="AK56" s="32">
        <v>43572</v>
      </c>
      <c r="AL56" s="24">
        <f>ROUND(AJ56*AK56,1)</f>
        <v>49802.400000000001</v>
      </c>
      <c r="AM56" s="24">
        <f t="shared" si="7"/>
        <v>6230.4000000000015</v>
      </c>
      <c r="AN56" s="24"/>
      <c r="AO56" s="24">
        <v>3757.6</v>
      </c>
      <c r="AP56" s="24">
        <v>4299.8</v>
      </c>
      <c r="AQ56" s="24">
        <v>1819.7</v>
      </c>
      <c r="AR56" s="24">
        <v>5452.7</v>
      </c>
      <c r="AS56" s="24"/>
      <c r="AT56" s="24">
        <v>3396.5</v>
      </c>
      <c r="AU56" s="24">
        <v>3143.9</v>
      </c>
      <c r="AV56" s="24">
        <v>4254.3999999999996</v>
      </c>
      <c r="AW56" s="24">
        <v>3279.3</v>
      </c>
      <c r="AX56" s="24">
        <v>9812.7999999999993</v>
      </c>
      <c r="AY56" s="24">
        <v>5018.5</v>
      </c>
      <c r="AZ56" s="24">
        <v>2908.3</v>
      </c>
      <c r="BA56" s="24">
        <v>1003.8</v>
      </c>
      <c r="BB56" s="24">
        <f t="shared" si="8"/>
        <v>1655.1</v>
      </c>
      <c r="BC56" s="63"/>
      <c r="BD56" s="39"/>
      <c r="BE56" s="39"/>
      <c r="BF56" s="39"/>
      <c r="BG56" s="63"/>
      <c r="BH56" s="39"/>
      <c r="BI56" s="24">
        <f t="shared" si="23"/>
        <v>1655.1</v>
      </c>
      <c r="BJ56" s="24">
        <f>ROUND(BI56+SUM(BI369:BI380),1)</f>
        <v>2524.5</v>
      </c>
      <c r="BK56" s="1"/>
      <c r="BL56" s="1"/>
      <c r="BM56" s="1"/>
      <c r="BN56" s="1"/>
      <c r="BO56" s="1"/>
      <c r="BP56" s="1"/>
      <c r="BQ56" s="85"/>
      <c r="BR56" s="85"/>
      <c r="BS56" s="85"/>
      <c r="BT56" s="85"/>
      <c r="BU56" s="85"/>
      <c r="BV56" s="85"/>
      <c r="BW56" s="85"/>
    </row>
    <row r="57" spans="1:205" s="2" customFormat="1" ht="17.100000000000001" customHeight="1">
      <c r="A57" s="16" t="s">
        <v>40</v>
      </c>
      <c r="B57" s="15"/>
      <c r="C57" s="15"/>
      <c r="D57" s="23"/>
      <c r="E57" s="23"/>
      <c r="F57" s="6">
        <f>F29</f>
        <v>1.0577176697731407</v>
      </c>
      <c r="G57" s="15"/>
      <c r="H57" s="23"/>
      <c r="I57" s="23"/>
      <c r="J57" s="6">
        <f>J29</f>
        <v>1.2068960933461339</v>
      </c>
      <c r="K57" s="72"/>
      <c r="L57" s="15"/>
      <c r="M57" s="15"/>
      <c r="N57" s="81">
        <f>N29</f>
        <v>1.1061195613724792</v>
      </c>
      <c r="O57" s="15"/>
      <c r="P57" s="15"/>
      <c r="Q57" s="15"/>
      <c r="R57" s="6">
        <f>R29</f>
        <v>1.2062669615654609</v>
      </c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7"/>
      <c r="AK57" s="19">
        <f>SUM(AK58:AK380)</f>
        <v>479865</v>
      </c>
      <c r="AL57" s="23">
        <f t="shared" ref="AL57" si="27">SUM(AL58:AL380)</f>
        <v>513880.10000000009</v>
      </c>
      <c r="AM57" s="23">
        <f>SUM(AM58:AM380)</f>
        <v>34015.100000000006</v>
      </c>
      <c r="AN57" s="23">
        <f t="shared" ref="AN57:BI57" si="28">SUM(AN58:AN380)</f>
        <v>0</v>
      </c>
      <c r="AO57" s="23">
        <f t="shared" si="28"/>
        <v>39603.30000000001</v>
      </c>
      <c r="AP57" s="23">
        <f t="shared" si="28"/>
        <v>40077.200000000019</v>
      </c>
      <c r="AQ57" s="23">
        <f t="shared" si="28"/>
        <v>40331.100000000006</v>
      </c>
      <c r="AR57" s="23">
        <f t="shared" si="28"/>
        <v>41729.700000000019</v>
      </c>
      <c r="AS57" s="23">
        <f t="shared" si="28"/>
        <v>0</v>
      </c>
      <c r="AT57" s="23">
        <f t="shared" si="28"/>
        <v>37416.500000000015</v>
      </c>
      <c r="AU57" s="23">
        <f t="shared" si="28"/>
        <v>38033.600000000006</v>
      </c>
      <c r="AV57" s="23">
        <f t="shared" si="28"/>
        <v>56700.200000000019</v>
      </c>
      <c r="AW57" s="23">
        <f t="shared" si="28"/>
        <v>45790.799999999988</v>
      </c>
      <c r="AX57" s="23">
        <f t="shared" si="28"/>
        <v>64147.600000000006</v>
      </c>
      <c r="AY57" s="23">
        <f t="shared" si="28"/>
        <v>47814.899999999994</v>
      </c>
      <c r="AZ57" s="23">
        <f t="shared" si="28"/>
        <v>37687.200000000026</v>
      </c>
      <c r="BA57" s="23">
        <f t="shared" si="28"/>
        <v>7719.6</v>
      </c>
      <c r="BB57" s="23">
        <f t="shared" si="28"/>
        <v>16828.399999999998</v>
      </c>
      <c r="BC57" s="23"/>
      <c r="BD57" s="23"/>
      <c r="BE57" s="23"/>
      <c r="BF57" s="23"/>
      <c r="BG57" s="23"/>
      <c r="BH57" s="23"/>
      <c r="BI57" s="23">
        <f t="shared" si="28"/>
        <v>16633.599999999999</v>
      </c>
      <c r="BJ57" s="23">
        <f>SUM(BJ58:BJ380)</f>
        <v>0</v>
      </c>
      <c r="BK57" s="1"/>
      <c r="BL57" s="1"/>
      <c r="BM57" s="1"/>
      <c r="BN57" s="1"/>
      <c r="BO57" s="1"/>
      <c r="BP57" s="1"/>
      <c r="BQ57" s="85"/>
      <c r="BR57" s="85"/>
      <c r="BS57" s="85"/>
      <c r="BT57" s="85"/>
      <c r="BU57" s="85"/>
      <c r="BV57" s="85"/>
      <c r="BW57" s="85"/>
    </row>
    <row r="58" spans="1:205" s="2" customFormat="1" ht="17.100000000000001" customHeight="1">
      <c r="A58" s="17" t="s">
        <v>41</v>
      </c>
      <c r="B58" s="10"/>
      <c r="C58" s="10"/>
      <c r="D58" s="10"/>
      <c r="E58" s="10"/>
      <c r="F58" s="10"/>
      <c r="G58" s="10"/>
      <c r="H58" s="10"/>
      <c r="I58" s="10"/>
      <c r="J58" s="10"/>
      <c r="K58" s="73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"/>
      <c r="BL58" s="1"/>
      <c r="BM58" s="1"/>
      <c r="BN58" s="1"/>
      <c r="BO58" s="1"/>
      <c r="BP58" s="1"/>
      <c r="BQ58" s="85"/>
      <c r="BR58" s="85"/>
      <c r="BS58" s="85"/>
      <c r="BT58" s="85"/>
      <c r="BU58" s="85"/>
      <c r="BV58" s="85"/>
      <c r="BW58" s="85"/>
    </row>
    <row r="59" spans="1:205" s="2" customFormat="1" ht="17.100000000000001" customHeight="1">
      <c r="A59" s="13" t="s">
        <v>42</v>
      </c>
      <c r="B59" s="5">
        <v>1</v>
      </c>
      <c r="C59" s="5">
        <v>10</v>
      </c>
      <c r="D59" s="5"/>
      <c r="E59" s="5"/>
      <c r="F59" s="4">
        <f>F$30</f>
        <v>0.93754833720030939</v>
      </c>
      <c r="G59" s="5">
        <v>10</v>
      </c>
      <c r="H59" s="5"/>
      <c r="I59" s="5"/>
      <c r="J59" s="4">
        <f>J$30</f>
        <v>0.95131578947368423</v>
      </c>
      <c r="K59" s="69">
        <v>15</v>
      </c>
      <c r="L59" s="5"/>
      <c r="M59" s="5"/>
      <c r="N59" s="4">
        <f>N$30</f>
        <v>1.3</v>
      </c>
      <c r="O59" s="5">
        <v>15</v>
      </c>
      <c r="P59" s="5"/>
      <c r="Q59" s="5"/>
      <c r="R59" s="4">
        <f>R$30</f>
        <v>1.0080769230769231</v>
      </c>
      <c r="S59" s="5">
        <v>5</v>
      </c>
      <c r="T59" s="5"/>
      <c r="U59" s="5"/>
      <c r="V59" s="4">
        <f>V$30</f>
        <v>1.0094185022026432</v>
      </c>
      <c r="W59" s="5">
        <v>10</v>
      </c>
      <c r="X59" s="5"/>
      <c r="Y59" s="5"/>
      <c r="Z59" s="4">
        <f>Z$30</f>
        <v>1.1672367100090715</v>
      </c>
      <c r="AA59" s="5">
        <v>10</v>
      </c>
      <c r="AB59" s="5"/>
      <c r="AC59" s="5"/>
      <c r="AD59" s="4">
        <f>AD$30</f>
        <v>1.1972843610814881</v>
      </c>
      <c r="AE59" s="5">
        <v>10</v>
      </c>
      <c r="AF59" s="5" t="s">
        <v>418</v>
      </c>
      <c r="AG59" s="5" t="s">
        <v>418</v>
      </c>
      <c r="AH59" s="5" t="s">
        <v>418</v>
      </c>
      <c r="AI59" s="5" t="s">
        <v>418</v>
      </c>
      <c r="AJ59" s="31">
        <f t="shared" ref="AJ59:AJ122" si="29">(B59*C59+F59*G59+J59*K59+N59*O59+R59*S59+V59*W59+Z59*AA59+AD59*AE59)/(C59+G59+K59+O59+S59+W59+AA59+AE59)</f>
        <v>1.0814705948520589</v>
      </c>
      <c r="AK59" s="32">
        <v>1726</v>
      </c>
      <c r="AL59" s="24">
        <f t="shared" ref="AL59:AL122" si="30">ROUND(AJ59*AK59,1)</f>
        <v>1866.6</v>
      </c>
      <c r="AM59" s="24">
        <f t="shared" ref="AM59:AM122" si="31">AL59-AK59</f>
        <v>140.59999999999991</v>
      </c>
      <c r="AN59" s="24"/>
      <c r="AO59" s="24">
        <v>172.6</v>
      </c>
      <c r="AP59" s="24">
        <v>164.8</v>
      </c>
      <c r="AQ59" s="24">
        <v>76.099999999999994</v>
      </c>
      <c r="AR59" s="24">
        <v>41.9</v>
      </c>
      <c r="AS59" s="24"/>
      <c r="AT59" s="24">
        <v>120.9</v>
      </c>
      <c r="AU59" s="24">
        <v>283.39999999999998</v>
      </c>
      <c r="AV59" s="24">
        <v>0</v>
      </c>
      <c r="AW59" s="24">
        <v>176.2</v>
      </c>
      <c r="AX59" s="24">
        <v>516.29999999999995</v>
      </c>
      <c r="AY59" s="24">
        <v>0</v>
      </c>
      <c r="AZ59" s="24">
        <v>156.9</v>
      </c>
      <c r="BA59" s="24"/>
      <c r="BB59" s="24">
        <f t="shared" ref="BB59:BB122" si="32">ROUND(AL59-SUM(AN59:BA59),1)</f>
        <v>157.5</v>
      </c>
      <c r="BC59" s="63"/>
      <c r="BD59" s="39"/>
      <c r="BE59" s="39"/>
      <c r="BF59" s="63"/>
      <c r="BG59" s="63"/>
      <c r="BH59" s="39"/>
      <c r="BI59" s="24">
        <f t="shared" ref="BI59:BI122" si="33">IF(OR(BC59="+",BD59="+",BE59="+",BF59="+",BG59="+",BH59="+"),0,BB59)</f>
        <v>157.5</v>
      </c>
      <c r="BJ59" s="24"/>
      <c r="BK59" s="1"/>
      <c r="BL59" s="1"/>
      <c r="BM59" s="1"/>
      <c r="BN59" s="1"/>
      <c r="BO59" s="1"/>
      <c r="BP59" s="1"/>
      <c r="BQ59" s="85"/>
      <c r="BR59" s="85"/>
      <c r="BS59" s="85"/>
      <c r="BT59" s="85"/>
      <c r="BU59" s="85"/>
      <c r="BV59" s="85"/>
      <c r="BW59" s="85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9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9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9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9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9"/>
      <c r="GV59" s="8"/>
      <c r="GW59" s="8"/>
    </row>
    <row r="60" spans="1:205" s="2" customFormat="1" ht="17.100000000000001" customHeight="1">
      <c r="A60" s="13" t="s">
        <v>43</v>
      </c>
      <c r="B60" s="5">
        <v>1</v>
      </c>
      <c r="C60" s="5">
        <v>10</v>
      </c>
      <c r="D60" s="5"/>
      <c r="E60" s="5"/>
      <c r="F60" s="4">
        <f t="shared" ref="F60:F62" si="34">F$30</f>
        <v>0.93754833720030939</v>
      </c>
      <c r="G60" s="5">
        <v>10</v>
      </c>
      <c r="H60" s="5"/>
      <c r="I60" s="5"/>
      <c r="J60" s="4">
        <f>J$30</f>
        <v>0.95131578947368423</v>
      </c>
      <c r="K60" s="69">
        <v>15</v>
      </c>
      <c r="L60" s="5"/>
      <c r="M60" s="5"/>
      <c r="N60" s="4">
        <f t="shared" ref="N60:N62" si="35">N$30</f>
        <v>1.3</v>
      </c>
      <c r="O60" s="5">
        <v>15</v>
      </c>
      <c r="P60" s="5"/>
      <c r="Q60" s="5"/>
      <c r="R60" s="4">
        <f>R$30</f>
        <v>1.0080769230769231</v>
      </c>
      <c r="S60" s="5">
        <v>5</v>
      </c>
      <c r="T60" s="5"/>
      <c r="U60" s="5"/>
      <c r="V60" s="4">
        <f>V$30</f>
        <v>1.0094185022026432</v>
      </c>
      <c r="W60" s="5">
        <v>10</v>
      </c>
      <c r="X60" s="5"/>
      <c r="Y60" s="5"/>
      <c r="Z60" s="4">
        <f>Z$30</f>
        <v>1.1672367100090715</v>
      </c>
      <c r="AA60" s="5">
        <v>10</v>
      </c>
      <c r="AB60" s="5"/>
      <c r="AC60" s="5"/>
      <c r="AD60" s="4">
        <f>AD$30</f>
        <v>1.1972843610814881</v>
      </c>
      <c r="AE60" s="5">
        <v>10</v>
      </c>
      <c r="AF60" s="5" t="s">
        <v>418</v>
      </c>
      <c r="AG60" s="5" t="s">
        <v>418</v>
      </c>
      <c r="AH60" s="5" t="s">
        <v>418</v>
      </c>
      <c r="AI60" s="5" t="s">
        <v>418</v>
      </c>
      <c r="AJ60" s="31">
        <f t="shared" si="29"/>
        <v>1.0814705948520589</v>
      </c>
      <c r="AK60" s="32">
        <v>2007</v>
      </c>
      <c r="AL60" s="24">
        <f t="shared" si="30"/>
        <v>2170.5</v>
      </c>
      <c r="AM60" s="24">
        <f t="shared" si="31"/>
        <v>163.5</v>
      </c>
      <c r="AN60" s="24"/>
      <c r="AO60" s="24">
        <v>136.80000000000001</v>
      </c>
      <c r="AP60" s="24">
        <v>188.1</v>
      </c>
      <c r="AQ60" s="24">
        <v>184.1</v>
      </c>
      <c r="AR60" s="24">
        <v>44.3</v>
      </c>
      <c r="AS60" s="24"/>
      <c r="AT60" s="24">
        <v>181.9</v>
      </c>
      <c r="AU60" s="24">
        <v>250.3</v>
      </c>
      <c r="AV60" s="24">
        <v>0</v>
      </c>
      <c r="AW60" s="24">
        <v>197.3</v>
      </c>
      <c r="AX60" s="24">
        <v>622.1</v>
      </c>
      <c r="AY60" s="24">
        <v>0</v>
      </c>
      <c r="AZ60" s="24">
        <v>182.5</v>
      </c>
      <c r="BA60" s="24"/>
      <c r="BB60" s="24">
        <f t="shared" si="32"/>
        <v>183.1</v>
      </c>
      <c r="BC60" s="63"/>
      <c r="BD60" s="39"/>
      <c r="BE60" s="39"/>
      <c r="BF60" s="63"/>
      <c r="BG60" s="63"/>
      <c r="BH60" s="39"/>
      <c r="BI60" s="24">
        <f t="shared" si="33"/>
        <v>183.1</v>
      </c>
      <c r="BJ60" s="24"/>
      <c r="BK60" s="1"/>
      <c r="BL60" s="1"/>
      <c r="BM60" s="1"/>
      <c r="BN60" s="1"/>
      <c r="BO60" s="1"/>
      <c r="BP60" s="1"/>
      <c r="BQ60" s="85"/>
      <c r="BR60" s="85"/>
      <c r="BS60" s="85"/>
      <c r="BT60" s="85"/>
      <c r="BU60" s="85"/>
      <c r="BV60" s="85"/>
      <c r="BW60" s="85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9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9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9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9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9"/>
      <c r="GV60" s="8"/>
      <c r="GW60" s="8"/>
    </row>
    <row r="61" spans="1:205" s="2" customFormat="1" ht="17.100000000000001" customHeight="1">
      <c r="A61" s="13" t="s">
        <v>44</v>
      </c>
      <c r="B61" s="5">
        <v>1</v>
      </c>
      <c r="C61" s="5">
        <v>10</v>
      </c>
      <c r="D61" s="5"/>
      <c r="E61" s="5"/>
      <c r="F61" s="4">
        <f t="shared" si="34"/>
        <v>0.93754833720030939</v>
      </c>
      <c r="G61" s="5">
        <v>10</v>
      </c>
      <c r="H61" s="5"/>
      <c r="I61" s="5"/>
      <c r="J61" s="4">
        <f t="shared" ref="J61:J62" si="36">J$30</f>
        <v>0.95131578947368423</v>
      </c>
      <c r="K61" s="69">
        <v>15</v>
      </c>
      <c r="L61" s="5"/>
      <c r="M61" s="5"/>
      <c r="N61" s="4">
        <f t="shared" si="35"/>
        <v>1.3</v>
      </c>
      <c r="O61" s="5">
        <v>15</v>
      </c>
      <c r="P61" s="5"/>
      <c r="Q61" s="5"/>
      <c r="R61" s="4">
        <f t="shared" ref="R61:R62" si="37">R$30</f>
        <v>1.0080769230769231</v>
      </c>
      <c r="S61" s="5">
        <v>5</v>
      </c>
      <c r="T61" s="5"/>
      <c r="U61" s="5"/>
      <c r="V61" s="4">
        <f t="shared" ref="V61:V62" si="38">V$30</f>
        <v>1.0094185022026432</v>
      </c>
      <c r="W61" s="5">
        <v>10</v>
      </c>
      <c r="X61" s="5"/>
      <c r="Y61" s="5"/>
      <c r="Z61" s="4">
        <f t="shared" ref="Z61:Z62" si="39">Z$30</f>
        <v>1.1672367100090715</v>
      </c>
      <c r="AA61" s="5">
        <v>10</v>
      </c>
      <c r="AB61" s="5"/>
      <c r="AC61" s="5"/>
      <c r="AD61" s="4">
        <f t="shared" ref="AD61:AD62" si="40">AD$30</f>
        <v>1.1972843610814881</v>
      </c>
      <c r="AE61" s="5">
        <v>10</v>
      </c>
      <c r="AF61" s="5" t="s">
        <v>418</v>
      </c>
      <c r="AG61" s="5" t="s">
        <v>418</v>
      </c>
      <c r="AH61" s="5" t="s">
        <v>418</v>
      </c>
      <c r="AI61" s="5" t="s">
        <v>418</v>
      </c>
      <c r="AJ61" s="31">
        <f t="shared" si="29"/>
        <v>1.0814705948520589</v>
      </c>
      <c r="AK61" s="32">
        <v>1829</v>
      </c>
      <c r="AL61" s="24">
        <f t="shared" si="30"/>
        <v>1978</v>
      </c>
      <c r="AM61" s="24">
        <f t="shared" si="31"/>
        <v>149</v>
      </c>
      <c r="AN61" s="24"/>
      <c r="AO61" s="24">
        <v>112.7</v>
      </c>
      <c r="AP61" s="24">
        <v>177.6</v>
      </c>
      <c r="AQ61" s="24">
        <v>128.30000000000001</v>
      </c>
      <c r="AR61" s="24">
        <v>50</v>
      </c>
      <c r="AS61" s="24"/>
      <c r="AT61" s="24">
        <v>128.1</v>
      </c>
      <c r="AU61" s="24">
        <v>314.60000000000002</v>
      </c>
      <c r="AV61" s="24">
        <v>0</v>
      </c>
      <c r="AW61" s="24">
        <v>196.2</v>
      </c>
      <c r="AX61" s="24">
        <v>537.29999999999995</v>
      </c>
      <c r="AY61" s="24">
        <v>0</v>
      </c>
      <c r="AZ61" s="24">
        <v>166.3</v>
      </c>
      <c r="BA61" s="24"/>
      <c r="BB61" s="24">
        <f t="shared" si="32"/>
        <v>166.9</v>
      </c>
      <c r="BC61" s="63"/>
      <c r="BD61" s="39"/>
      <c r="BE61" s="39"/>
      <c r="BF61" s="63"/>
      <c r="BG61" s="63"/>
      <c r="BH61" s="39"/>
      <c r="BI61" s="24">
        <f t="shared" si="33"/>
        <v>166.9</v>
      </c>
      <c r="BJ61" s="24"/>
      <c r="BK61" s="1"/>
      <c r="BL61" s="1"/>
      <c r="BM61" s="1"/>
      <c r="BN61" s="1"/>
      <c r="BO61" s="1"/>
      <c r="BP61" s="1"/>
      <c r="BQ61" s="85"/>
      <c r="BR61" s="85"/>
      <c r="BS61" s="85"/>
      <c r="BT61" s="85"/>
      <c r="BU61" s="85"/>
      <c r="BV61" s="85"/>
      <c r="BW61" s="85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9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9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9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9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9"/>
      <c r="GV61" s="8"/>
      <c r="GW61" s="8"/>
    </row>
    <row r="62" spans="1:205" s="2" customFormat="1" ht="17.100000000000001" customHeight="1">
      <c r="A62" s="13" t="s">
        <v>45</v>
      </c>
      <c r="B62" s="5">
        <v>1</v>
      </c>
      <c r="C62" s="5">
        <v>10</v>
      </c>
      <c r="D62" s="5"/>
      <c r="E62" s="5"/>
      <c r="F62" s="4">
        <f t="shared" si="34"/>
        <v>0.93754833720030939</v>
      </c>
      <c r="G62" s="5">
        <v>10</v>
      </c>
      <c r="H62" s="5"/>
      <c r="I62" s="5"/>
      <c r="J62" s="4">
        <f t="shared" si="36"/>
        <v>0.95131578947368423</v>
      </c>
      <c r="K62" s="69">
        <v>15</v>
      </c>
      <c r="L62" s="5"/>
      <c r="M62" s="5"/>
      <c r="N62" s="4">
        <f t="shared" si="35"/>
        <v>1.3</v>
      </c>
      <c r="O62" s="5">
        <v>15</v>
      </c>
      <c r="P62" s="5"/>
      <c r="Q62" s="5"/>
      <c r="R62" s="4">
        <f t="shared" si="37"/>
        <v>1.0080769230769231</v>
      </c>
      <c r="S62" s="5">
        <v>5</v>
      </c>
      <c r="T62" s="5"/>
      <c r="U62" s="5"/>
      <c r="V62" s="4">
        <f t="shared" si="38"/>
        <v>1.0094185022026432</v>
      </c>
      <c r="W62" s="5">
        <v>10</v>
      </c>
      <c r="X62" s="5"/>
      <c r="Y62" s="5"/>
      <c r="Z62" s="4">
        <f t="shared" si="39"/>
        <v>1.1672367100090715</v>
      </c>
      <c r="AA62" s="5">
        <v>10</v>
      </c>
      <c r="AB62" s="5"/>
      <c r="AC62" s="5"/>
      <c r="AD62" s="4">
        <f t="shared" si="40"/>
        <v>1.1972843610814881</v>
      </c>
      <c r="AE62" s="5">
        <v>10</v>
      </c>
      <c r="AF62" s="5" t="s">
        <v>418</v>
      </c>
      <c r="AG62" s="5" t="s">
        <v>418</v>
      </c>
      <c r="AH62" s="5" t="s">
        <v>418</v>
      </c>
      <c r="AI62" s="5" t="s">
        <v>418</v>
      </c>
      <c r="AJ62" s="31">
        <f t="shared" si="29"/>
        <v>1.0814705948520589</v>
      </c>
      <c r="AK62" s="32">
        <v>1055</v>
      </c>
      <c r="AL62" s="24">
        <f t="shared" si="30"/>
        <v>1141</v>
      </c>
      <c r="AM62" s="24">
        <f t="shared" si="31"/>
        <v>86</v>
      </c>
      <c r="AN62" s="24"/>
      <c r="AO62" s="24">
        <v>80.5</v>
      </c>
      <c r="AP62" s="24">
        <v>66.400000000000006</v>
      </c>
      <c r="AQ62" s="24">
        <v>149</v>
      </c>
      <c r="AR62" s="24">
        <v>44.9</v>
      </c>
      <c r="AS62" s="24"/>
      <c r="AT62" s="24">
        <v>111.3</v>
      </c>
      <c r="AU62" s="24">
        <v>180.9</v>
      </c>
      <c r="AV62" s="24">
        <v>0</v>
      </c>
      <c r="AW62" s="24">
        <v>113.2</v>
      </c>
      <c r="AX62" s="24">
        <v>202.5</v>
      </c>
      <c r="AY62" s="24">
        <v>0</v>
      </c>
      <c r="AZ62" s="24">
        <v>95.9</v>
      </c>
      <c r="BA62" s="24"/>
      <c r="BB62" s="24">
        <f t="shared" si="32"/>
        <v>96.4</v>
      </c>
      <c r="BC62" s="63"/>
      <c r="BD62" s="39"/>
      <c r="BE62" s="39"/>
      <c r="BF62" s="63"/>
      <c r="BG62" s="63"/>
      <c r="BH62" s="39"/>
      <c r="BI62" s="24">
        <f t="shared" si="33"/>
        <v>96.4</v>
      </c>
      <c r="BJ62" s="24"/>
      <c r="BK62" s="1"/>
      <c r="BL62" s="1"/>
      <c r="BM62" s="1"/>
      <c r="BN62" s="1"/>
      <c r="BO62" s="1"/>
      <c r="BP62" s="1"/>
      <c r="BQ62" s="85"/>
      <c r="BR62" s="85"/>
      <c r="BS62" s="85"/>
      <c r="BT62" s="85"/>
      <c r="BU62" s="85"/>
      <c r="BV62" s="85"/>
      <c r="BW62" s="85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9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9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9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9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9"/>
      <c r="GV62" s="8"/>
      <c r="GW62" s="8"/>
    </row>
    <row r="63" spans="1:205" s="2" customFormat="1" ht="17.100000000000001" customHeight="1">
      <c r="A63" s="13" t="s">
        <v>46</v>
      </c>
      <c r="B63" s="5">
        <v>1</v>
      </c>
      <c r="C63" s="5">
        <v>10</v>
      </c>
      <c r="D63" s="5"/>
      <c r="E63" s="5"/>
      <c r="F63" s="4">
        <f>F$30</f>
        <v>0.93754833720030939</v>
      </c>
      <c r="G63" s="5">
        <v>10</v>
      </c>
      <c r="H63" s="5"/>
      <c r="I63" s="5"/>
      <c r="J63" s="4">
        <f>J$30</f>
        <v>0.95131578947368423</v>
      </c>
      <c r="K63" s="69">
        <v>15</v>
      </c>
      <c r="L63" s="5"/>
      <c r="M63" s="5"/>
      <c r="N63" s="4">
        <f>N$30</f>
        <v>1.3</v>
      </c>
      <c r="O63" s="5">
        <v>15</v>
      </c>
      <c r="P63" s="5"/>
      <c r="Q63" s="5"/>
      <c r="R63" s="4">
        <f>R$30</f>
        <v>1.0080769230769231</v>
      </c>
      <c r="S63" s="5">
        <v>5</v>
      </c>
      <c r="T63" s="5"/>
      <c r="U63" s="5"/>
      <c r="V63" s="4">
        <f>V$30</f>
        <v>1.0094185022026432</v>
      </c>
      <c r="W63" s="5">
        <v>10</v>
      </c>
      <c r="X63" s="5"/>
      <c r="Y63" s="5"/>
      <c r="Z63" s="4">
        <f>Z$30</f>
        <v>1.1672367100090715</v>
      </c>
      <c r="AA63" s="5">
        <v>10</v>
      </c>
      <c r="AB63" s="5"/>
      <c r="AC63" s="5"/>
      <c r="AD63" s="4">
        <f>AD$30</f>
        <v>1.1972843610814881</v>
      </c>
      <c r="AE63" s="5">
        <v>10</v>
      </c>
      <c r="AF63" s="5" t="s">
        <v>418</v>
      </c>
      <c r="AG63" s="5" t="s">
        <v>418</v>
      </c>
      <c r="AH63" s="5" t="s">
        <v>418</v>
      </c>
      <c r="AI63" s="5" t="s">
        <v>418</v>
      </c>
      <c r="AJ63" s="31">
        <f t="shared" si="29"/>
        <v>1.0814705948520589</v>
      </c>
      <c r="AK63" s="32">
        <v>2476</v>
      </c>
      <c r="AL63" s="24">
        <f t="shared" si="30"/>
        <v>2677.7</v>
      </c>
      <c r="AM63" s="24">
        <f t="shared" si="31"/>
        <v>201.69999999999982</v>
      </c>
      <c r="AN63" s="24"/>
      <c r="AO63" s="24">
        <v>215.2</v>
      </c>
      <c r="AP63" s="24">
        <v>233.5</v>
      </c>
      <c r="AQ63" s="24">
        <v>176.9</v>
      </c>
      <c r="AR63" s="24">
        <v>108.5</v>
      </c>
      <c r="AS63" s="24"/>
      <c r="AT63" s="24">
        <v>205.6</v>
      </c>
      <c r="AU63" s="24">
        <v>439.4</v>
      </c>
      <c r="AV63" s="24">
        <v>0</v>
      </c>
      <c r="AW63" s="24">
        <v>265.60000000000002</v>
      </c>
      <c r="AX63" s="24">
        <v>581.9</v>
      </c>
      <c r="AY63" s="24">
        <v>0</v>
      </c>
      <c r="AZ63" s="24">
        <v>225.1</v>
      </c>
      <c r="BA63" s="24"/>
      <c r="BB63" s="24">
        <f t="shared" si="32"/>
        <v>226</v>
      </c>
      <c r="BC63" s="63"/>
      <c r="BD63" s="39"/>
      <c r="BE63" s="39"/>
      <c r="BF63" s="63"/>
      <c r="BG63" s="63"/>
      <c r="BH63" s="39"/>
      <c r="BI63" s="24">
        <f t="shared" si="33"/>
        <v>226</v>
      </c>
      <c r="BJ63" s="24"/>
      <c r="BK63" s="1"/>
      <c r="BL63" s="1"/>
      <c r="BM63" s="1"/>
      <c r="BN63" s="1"/>
      <c r="BO63" s="1"/>
      <c r="BP63" s="1"/>
      <c r="BQ63" s="85"/>
      <c r="BR63" s="85"/>
      <c r="BS63" s="85"/>
      <c r="BT63" s="85"/>
      <c r="BU63" s="85"/>
      <c r="BV63" s="85"/>
      <c r="BW63" s="85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9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9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9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9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9"/>
      <c r="GV63" s="8"/>
      <c r="GW63" s="8"/>
    </row>
    <row r="64" spans="1:205" s="2" customFormat="1" ht="17.100000000000001" customHeight="1">
      <c r="A64" s="17" t="s">
        <v>47</v>
      </c>
      <c r="B64" s="10"/>
      <c r="C64" s="10"/>
      <c r="D64" s="10"/>
      <c r="E64" s="10"/>
      <c r="F64" s="10"/>
      <c r="G64" s="10"/>
      <c r="H64" s="10"/>
      <c r="I64" s="10"/>
      <c r="J64" s="10"/>
      <c r="K64" s="73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"/>
      <c r="BL64" s="1"/>
      <c r="BM64" s="1"/>
      <c r="BN64" s="1"/>
      <c r="BO64" s="1"/>
      <c r="BP64" s="1"/>
      <c r="BQ64" s="85"/>
      <c r="BR64" s="85"/>
      <c r="BS64" s="85"/>
      <c r="BT64" s="85"/>
      <c r="BU64" s="85"/>
      <c r="BV64" s="85"/>
      <c r="BW64" s="85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9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9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9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9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9"/>
      <c r="GV64" s="8"/>
      <c r="GW64" s="8"/>
    </row>
    <row r="65" spans="1:205" s="2" customFormat="1" ht="17.100000000000001" customHeight="1">
      <c r="A65" s="13" t="s">
        <v>48</v>
      </c>
      <c r="B65" s="5">
        <v>1</v>
      </c>
      <c r="C65" s="5">
        <v>10</v>
      </c>
      <c r="D65" s="5"/>
      <c r="E65" s="5"/>
      <c r="F65" s="4">
        <f>F$31</f>
        <v>1.1076105567692036</v>
      </c>
      <c r="G65" s="5">
        <v>10</v>
      </c>
      <c r="H65" s="5"/>
      <c r="I65" s="5"/>
      <c r="J65" s="4">
        <f>J$31</f>
        <v>1.0428286852589641</v>
      </c>
      <c r="K65" s="69">
        <v>15</v>
      </c>
      <c r="L65" s="5"/>
      <c r="M65" s="5"/>
      <c r="N65" s="4">
        <f>N$31</f>
        <v>1.2849999999999999</v>
      </c>
      <c r="O65" s="5">
        <v>15</v>
      </c>
      <c r="P65" s="5"/>
      <c r="Q65" s="5"/>
      <c r="R65" s="4">
        <f>R$31</f>
        <v>1.2137818181818181</v>
      </c>
      <c r="S65" s="5">
        <v>5</v>
      </c>
      <c r="T65" s="5"/>
      <c r="U65" s="5"/>
      <c r="V65" s="4">
        <f>V$31</f>
        <v>1.0851973645680821</v>
      </c>
      <c r="W65" s="5">
        <v>10</v>
      </c>
      <c r="X65" s="5"/>
      <c r="Y65" s="5"/>
      <c r="Z65" s="4">
        <f>Z$31</f>
        <v>1.0676047630184766</v>
      </c>
      <c r="AA65" s="5">
        <v>10</v>
      </c>
      <c r="AB65" s="5"/>
      <c r="AC65" s="5"/>
      <c r="AD65" s="4">
        <f>AD$31</f>
        <v>1.027382465057179</v>
      </c>
      <c r="AE65" s="5">
        <v>10</v>
      </c>
      <c r="AF65" s="5" t="s">
        <v>418</v>
      </c>
      <c r="AG65" s="5" t="s">
        <v>418</v>
      </c>
      <c r="AH65" s="5" t="s">
        <v>418</v>
      </c>
      <c r="AI65" s="5" t="s">
        <v>418</v>
      </c>
      <c r="AJ65" s="31">
        <f t="shared" si="29"/>
        <v>1.1042857748696822</v>
      </c>
      <c r="AK65" s="32">
        <v>57</v>
      </c>
      <c r="AL65" s="24">
        <f t="shared" si="30"/>
        <v>62.9</v>
      </c>
      <c r="AM65" s="24">
        <f t="shared" si="31"/>
        <v>5.8999999999999986</v>
      </c>
      <c r="AN65" s="24"/>
      <c r="AO65" s="24">
        <v>5.4</v>
      </c>
      <c r="AP65" s="24">
        <v>4.4000000000000004</v>
      </c>
      <c r="AQ65" s="24">
        <v>6.4</v>
      </c>
      <c r="AR65" s="24">
        <v>5.0999999999999996</v>
      </c>
      <c r="AS65" s="24"/>
      <c r="AT65" s="24">
        <v>4.0999999999999996</v>
      </c>
      <c r="AU65" s="24">
        <v>1.6</v>
      </c>
      <c r="AV65" s="24">
        <v>9.4</v>
      </c>
      <c r="AW65" s="24">
        <v>4.5</v>
      </c>
      <c r="AX65" s="24">
        <v>12.6</v>
      </c>
      <c r="AY65" s="24">
        <v>4</v>
      </c>
      <c r="AZ65" s="24">
        <v>3.8</v>
      </c>
      <c r="BA65" s="24"/>
      <c r="BB65" s="24">
        <f t="shared" si="32"/>
        <v>1.6</v>
      </c>
      <c r="BC65" s="39"/>
      <c r="BD65" s="39"/>
      <c r="BE65" s="39"/>
      <c r="BF65" s="63"/>
      <c r="BG65" s="63"/>
      <c r="BH65" s="39"/>
      <c r="BI65" s="24">
        <f t="shared" si="33"/>
        <v>1.6</v>
      </c>
      <c r="BJ65" s="24"/>
      <c r="BK65" s="1"/>
      <c r="BL65" s="1"/>
      <c r="BM65" s="1"/>
      <c r="BN65" s="1"/>
      <c r="BO65" s="1"/>
      <c r="BP65" s="1"/>
      <c r="BQ65" s="85"/>
      <c r="BR65" s="85"/>
      <c r="BS65" s="85"/>
      <c r="BT65" s="85"/>
      <c r="BU65" s="85"/>
      <c r="BV65" s="85"/>
      <c r="BW65" s="85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9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9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9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9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9"/>
      <c r="GV65" s="8"/>
      <c r="GW65" s="8"/>
    </row>
    <row r="66" spans="1:205" s="2" customFormat="1" ht="17.100000000000001" customHeight="1">
      <c r="A66" s="13" t="s">
        <v>49</v>
      </c>
      <c r="B66" s="5">
        <v>1</v>
      </c>
      <c r="C66" s="5">
        <v>10</v>
      </c>
      <c r="D66" s="5"/>
      <c r="E66" s="5"/>
      <c r="F66" s="4">
        <f t="shared" ref="F66:F75" si="41">F$31</f>
        <v>1.1076105567692036</v>
      </c>
      <c r="G66" s="5">
        <v>10</v>
      </c>
      <c r="H66" s="5"/>
      <c r="I66" s="5"/>
      <c r="J66" s="4">
        <f t="shared" ref="J66:J75" si="42">J$31</f>
        <v>1.0428286852589641</v>
      </c>
      <c r="K66" s="69">
        <v>15</v>
      </c>
      <c r="L66" s="5"/>
      <c r="M66" s="5"/>
      <c r="N66" s="4">
        <f t="shared" ref="N66:N75" si="43">N$31</f>
        <v>1.2849999999999999</v>
      </c>
      <c r="O66" s="5">
        <v>15</v>
      </c>
      <c r="P66" s="5"/>
      <c r="Q66" s="5"/>
      <c r="R66" s="4">
        <f t="shared" ref="R66:R75" si="44">R$31</f>
        <v>1.2137818181818181</v>
      </c>
      <c r="S66" s="5">
        <v>5</v>
      </c>
      <c r="T66" s="5"/>
      <c r="U66" s="5"/>
      <c r="V66" s="4">
        <f t="shared" ref="V66:V75" si="45">V$31</f>
        <v>1.0851973645680821</v>
      </c>
      <c r="W66" s="5">
        <v>10</v>
      </c>
      <c r="X66" s="5"/>
      <c r="Y66" s="5"/>
      <c r="Z66" s="4">
        <f t="shared" ref="Z66:Z75" si="46">Z$31</f>
        <v>1.0676047630184766</v>
      </c>
      <c r="AA66" s="5">
        <v>10</v>
      </c>
      <c r="AB66" s="5"/>
      <c r="AC66" s="5"/>
      <c r="AD66" s="4">
        <f t="shared" ref="AD66:AD75" si="47">AD$31</f>
        <v>1.027382465057179</v>
      </c>
      <c r="AE66" s="5">
        <v>10</v>
      </c>
      <c r="AF66" s="5" t="s">
        <v>418</v>
      </c>
      <c r="AG66" s="5" t="s">
        <v>418</v>
      </c>
      <c r="AH66" s="5" t="s">
        <v>418</v>
      </c>
      <c r="AI66" s="5" t="s">
        <v>418</v>
      </c>
      <c r="AJ66" s="31">
        <f t="shared" si="29"/>
        <v>1.1042857748696822</v>
      </c>
      <c r="AK66" s="32">
        <v>887</v>
      </c>
      <c r="AL66" s="24">
        <f t="shared" si="30"/>
        <v>979.5</v>
      </c>
      <c r="AM66" s="24">
        <f t="shared" si="31"/>
        <v>92.5</v>
      </c>
      <c r="AN66" s="24"/>
      <c r="AO66" s="24">
        <v>95.2</v>
      </c>
      <c r="AP66" s="24">
        <v>95.2</v>
      </c>
      <c r="AQ66" s="24">
        <v>86.5</v>
      </c>
      <c r="AR66" s="24">
        <v>89.9</v>
      </c>
      <c r="AS66" s="24"/>
      <c r="AT66" s="24">
        <v>76.599999999999994</v>
      </c>
      <c r="AU66" s="24">
        <v>95.4</v>
      </c>
      <c r="AV66" s="24">
        <v>82.8</v>
      </c>
      <c r="AW66" s="24">
        <v>94.8</v>
      </c>
      <c r="AX66" s="24">
        <v>106.3</v>
      </c>
      <c r="AY66" s="24">
        <v>60.6</v>
      </c>
      <c r="AZ66" s="24">
        <v>60.2</v>
      </c>
      <c r="BA66" s="24">
        <v>10.5</v>
      </c>
      <c r="BB66" s="24">
        <f t="shared" si="32"/>
        <v>25.5</v>
      </c>
      <c r="BC66" s="63"/>
      <c r="BD66" s="39"/>
      <c r="BE66" s="39"/>
      <c r="BF66" s="63"/>
      <c r="BG66" s="63"/>
      <c r="BH66" s="63"/>
      <c r="BI66" s="24">
        <f t="shared" si="33"/>
        <v>25.5</v>
      </c>
      <c r="BJ66" s="24"/>
      <c r="BK66" s="1"/>
      <c r="BL66" s="1"/>
      <c r="BM66" s="1"/>
      <c r="BN66" s="1"/>
      <c r="BO66" s="1"/>
      <c r="BP66" s="1"/>
      <c r="BQ66" s="85"/>
      <c r="BR66" s="85"/>
      <c r="BS66" s="85"/>
      <c r="BT66" s="85"/>
      <c r="BU66" s="85"/>
      <c r="BV66" s="85"/>
      <c r="BW66" s="85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9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9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9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9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9"/>
      <c r="GV66" s="8"/>
      <c r="GW66" s="8"/>
    </row>
    <row r="67" spans="1:205" s="2" customFormat="1" ht="17.100000000000001" customHeight="1">
      <c r="A67" s="13" t="s">
        <v>50</v>
      </c>
      <c r="B67" s="5">
        <v>1</v>
      </c>
      <c r="C67" s="5">
        <v>10</v>
      </c>
      <c r="D67" s="5"/>
      <c r="E67" s="5"/>
      <c r="F67" s="4">
        <f t="shared" si="41"/>
        <v>1.1076105567692036</v>
      </c>
      <c r="G67" s="5">
        <v>10</v>
      </c>
      <c r="H67" s="5"/>
      <c r="I67" s="5"/>
      <c r="J67" s="4">
        <f t="shared" si="42"/>
        <v>1.0428286852589641</v>
      </c>
      <c r="K67" s="69">
        <v>15</v>
      </c>
      <c r="L67" s="5"/>
      <c r="M67" s="5"/>
      <c r="N67" s="4">
        <f t="shared" si="43"/>
        <v>1.2849999999999999</v>
      </c>
      <c r="O67" s="5">
        <v>15</v>
      </c>
      <c r="P67" s="5"/>
      <c r="Q67" s="5"/>
      <c r="R67" s="4">
        <f t="shared" si="44"/>
        <v>1.2137818181818181</v>
      </c>
      <c r="S67" s="5">
        <v>5</v>
      </c>
      <c r="T67" s="5"/>
      <c r="U67" s="5"/>
      <c r="V67" s="4">
        <f t="shared" si="45"/>
        <v>1.0851973645680821</v>
      </c>
      <c r="W67" s="5">
        <v>10</v>
      </c>
      <c r="X67" s="5"/>
      <c r="Y67" s="5"/>
      <c r="Z67" s="4">
        <f t="shared" si="46"/>
        <v>1.0676047630184766</v>
      </c>
      <c r="AA67" s="5">
        <v>10</v>
      </c>
      <c r="AB67" s="5"/>
      <c r="AC67" s="5"/>
      <c r="AD67" s="4">
        <f t="shared" si="47"/>
        <v>1.027382465057179</v>
      </c>
      <c r="AE67" s="5">
        <v>10</v>
      </c>
      <c r="AF67" s="5" t="s">
        <v>418</v>
      </c>
      <c r="AG67" s="5" t="s">
        <v>418</v>
      </c>
      <c r="AH67" s="5" t="s">
        <v>418</v>
      </c>
      <c r="AI67" s="5" t="s">
        <v>418</v>
      </c>
      <c r="AJ67" s="31">
        <f t="shared" si="29"/>
        <v>1.1042857748696822</v>
      </c>
      <c r="AK67" s="32">
        <v>186</v>
      </c>
      <c r="AL67" s="24">
        <f t="shared" si="30"/>
        <v>205.4</v>
      </c>
      <c r="AM67" s="24">
        <f t="shared" si="31"/>
        <v>19.400000000000006</v>
      </c>
      <c r="AN67" s="24"/>
      <c r="AO67" s="24">
        <v>19.7</v>
      </c>
      <c r="AP67" s="24">
        <v>19</v>
      </c>
      <c r="AQ67" s="24">
        <v>20.6</v>
      </c>
      <c r="AR67" s="24">
        <v>15.6</v>
      </c>
      <c r="AS67" s="24"/>
      <c r="AT67" s="24">
        <v>13</v>
      </c>
      <c r="AU67" s="24">
        <v>16.8</v>
      </c>
      <c r="AV67" s="24">
        <v>29.2</v>
      </c>
      <c r="AW67" s="24">
        <v>17.2</v>
      </c>
      <c r="AX67" s="24">
        <v>23.6</v>
      </c>
      <c r="AY67" s="24">
        <v>12.7</v>
      </c>
      <c r="AZ67" s="24">
        <v>12.4</v>
      </c>
      <c r="BA67" s="24"/>
      <c r="BB67" s="24">
        <f t="shared" si="32"/>
        <v>5.6</v>
      </c>
      <c r="BC67" s="63"/>
      <c r="BD67" s="39"/>
      <c r="BE67" s="39"/>
      <c r="BF67" s="63"/>
      <c r="BG67" s="63"/>
      <c r="BH67" s="39"/>
      <c r="BI67" s="24">
        <f t="shared" si="33"/>
        <v>5.6</v>
      </c>
      <c r="BJ67" s="24"/>
      <c r="BK67" s="1"/>
      <c r="BL67" s="1"/>
      <c r="BM67" s="1"/>
      <c r="BN67" s="1"/>
      <c r="BO67" s="1"/>
      <c r="BP67" s="1"/>
      <c r="BQ67" s="85"/>
      <c r="BR67" s="85"/>
      <c r="BS67" s="85"/>
      <c r="BT67" s="85"/>
      <c r="BU67" s="85"/>
      <c r="BV67" s="85"/>
      <c r="BW67" s="85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9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9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9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9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9"/>
      <c r="GV67" s="8"/>
      <c r="GW67" s="8"/>
    </row>
    <row r="68" spans="1:205" s="2" customFormat="1" ht="17.100000000000001" customHeight="1">
      <c r="A68" s="13" t="s">
        <v>51</v>
      </c>
      <c r="B68" s="5">
        <v>1</v>
      </c>
      <c r="C68" s="5">
        <v>10</v>
      </c>
      <c r="D68" s="5"/>
      <c r="E68" s="5"/>
      <c r="F68" s="4">
        <f t="shared" si="41"/>
        <v>1.1076105567692036</v>
      </c>
      <c r="G68" s="5">
        <v>10</v>
      </c>
      <c r="H68" s="5"/>
      <c r="I68" s="5"/>
      <c r="J68" s="4">
        <f t="shared" si="42"/>
        <v>1.0428286852589641</v>
      </c>
      <c r="K68" s="69">
        <v>15</v>
      </c>
      <c r="L68" s="5"/>
      <c r="M68" s="5"/>
      <c r="N68" s="4">
        <f t="shared" si="43"/>
        <v>1.2849999999999999</v>
      </c>
      <c r="O68" s="5">
        <v>15</v>
      </c>
      <c r="P68" s="5"/>
      <c r="Q68" s="5"/>
      <c r="R68" s="4">
        <f t="shared" si="44"/>
        <v>1.2137818181818181</v>
      </c>
      <c r="S68" s="5">
        <v>5</v>
      </c>
      <c r="T68" s="5"/>
      <c r="U68" s="5"/>
      <c r="V68" s="4">
        <f t="shared" si="45"/>
        <v>1.0851973645680821</v>
      </c>
      <c r="W68" s="5">
        <v>10</v>
      </c>
      <c r="X68" s="5"/>
      <c r="Y68" s="5"/>
      <c r="Z68" s="4">
        <f t="shared" si="46"/>
        <v>1.0676047630184766</v>
      </c>
      <c r="AA68" s="5">
        <v>10</v>
      </c>
      <c r="AB68" s="5"/>
      <c r="AC68" s="5"/>
      <c r="AD68" s="4">
        <f t="shared" si="47"/>
        <v>1.027382465057179</v>
      </c>
      <c r="AE68" s="5">
        <v>10</v>
      </c>
      <c r="AF68" s="5" t="s">
        <v>418</v>
      </c>
      <c r="AG68" s="5" t="s">
        <v>418</v>
      </c>
      <c r="AH68" s="5" t="s">
        <v>418</v>
      </c>
      <c r="AI68" s="5" t="s">
        <v>418</v>
      </c>
      <c r="AJ68" s="31">
        <f t="shared" si="29"/>
        <v>1.1042857748696822</v>
      </c>
      <c r="AK68" s="32">
        <v>1399</v>
      </c>
      <c r="AL68" s="24">
        <f t="shared" si="30"/>
        <v>1544.9</v>
      </c>
      <c r="AM68" s="24">
        <f t="shared" si="31"/>
        <v>145.90000000000009</v>
      </c>
      <c r="AN68" s="24"/>
      <c r="AO68" s="24">
        <v>142.6</v>
      </c>
      <c r="AP68" s="24">
        <v>143.69999999999999</v>
      </c>
      <c r="AQ68" s="24">
        <v>119.1</v>
      </c>
      <c r="AR68" s="24">
        <v>117.8</v>
      </c>
      <c r="AS68" s="24"/>
      <c r="AT68" s="24">
        <v>143.69999999999999</v>
      </c>
      <c r="AU68" s="24">
        <v>11.3</v>
      </c>
      <c r="AV68" s="24">
        <v>207.7</v>
      </c>
      <c r="AW68" s="24">
        <v>150.1</v>
      </c>
      <c r="AX68" s="24">
        <v>254.8</v>
      </c>
      <c r="AY68" s="24">
        <v>95.7</v>
      </c>
      <c r="AZ68" s="24">
        <v>96.7</v>
      </c>
      <c r="BA68" s="24">
        <v>23.3</v>
      </c>
      <c r="BB68" s="24">
        <f t="shared" si="32"/>
        <v>38.4</v>
      </c>
      <c r="BC68" s="63"/>
      <c r="BD68" s="39"/>
      <c r="BE68" s="39"/>
      <c r="BF68" s="63"/>
      <c r="BG68" s="63"/>
      <c r="BH68" s="39"/>
      <c r="BI68" s="24">
        <f t="shared" si="33"/>
        <v>38.4</v>
      </c>
      <c r="BJ68" s="24"/>
      <c r="BK68" s="1"/>
      <c r="BL68" s="1"/>
      <c r="BM68" s="1"/>
      <c r="BN68" s="1"/>
      <c r="BO68" s="1"/>
      <c r="BP68" s="1"/>
      <c r="BQ68" s="85"/>
      <c r="BR68" s="85"/>
      <c r="BS68" s="85"/>
      <c r="BT68" s="85"/>
      <c r="BU68" s="85"/>
      <c r="BV68" s="85"/>
      <c r="BW68" s="85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9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9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9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9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9"/>
      <c r="GV68" s="8"/>
      <c r="GW68" s="8"/>
    </row>
    <row r="69" spans="1:205" s="2" customFormat="1" ht="17.100000000000001" customHeight="1">
      <c r="A69" s="13" t="s">
        <v>52</v>
      </c>
      <c r="B69" s="5">
        <v>1</v>
      </c>
      <c r="C69" s="5">
        <v>10</v>
      </c>
      <c r="D69" s="5"/>
      <c r="E69" s="5"/>
      <c r="F69" s="4">
        <f t="shared" si="41"/>
        <v>1.1076105567692036</v>
      </c>
      <c r="G69" s="5">
        <v>10</v>
      </c>
      <c r="H69" s="5"/>
      <c r="I69" s="5"/>
      <c r="J69" s="4">
        <f t="shared" si="42"/>
        <v>1.0428286852589641</v>
      </c>
      <c r="K69" s="69">
        <v>15</v>
      </c>
      <c r="L69" s="5"/>
      <c r="M69" s="5"/>
      <c r="N69" s="4">
        <f t="shared" si="43"/>
        <v>1.2849999999999999</v>
      </c>
      <c r="O69" s="5">
        <v>15</v>
      </c>
      <c r="P69" s="5"/>
      <c r="Q69" s="5"/>
      <c r="R69" s="4">
        <f t="shared" si="44"/>
        <v>1.2137818181818181</v>
      </c>
      <c r="S69" s="5">
        <v>5</v>
      </c>
      <c r="T69" s="5"/>
      <c r="U69" s="5"/>
      <c r="V69" s="4">
        <f t="shared" si="45"/>
        <v>1.0851973645680821</v>
      </c>
      <c r="W69" s="5">
        <v>10</v>
      </c>
      <c r="X69" s="5"/>
      <c r="Y69" s="5"/>
      <c r="Z69" s="4">
        <f t="shared" si="46"/>
        <v>1.0676047630184766</v>
      </c>
      <c r="AA69" s="5">
        <v>10</v>
      </c>
      <c r="AB69" s="5"/>
      <c r="AC69" s="5"/>
      <c r="AD69" s="4">
        <f t="shared" si="47"/>
        <v>1.027382465057179</v>
      </c>
      <c r="AE69" s="5">
        <v>10</v>
      </c>
      <c r="AF69" s="5" t="s">
        <v>418</v>
      </c>
      <c r="AG69" s="5" t="s">
        <v>418</v>
      </c>
      <c r="AH69" s="5" t="s">
        <v>418</v>
      </c>
      <c r="AI69" s="5" t="s">
        <v>418</v>
      </c>
      <c r="AJ69" s="31">
        <f t="shared" si="29"/>
        <v>1.1042857748696822</v>
      </c>
      <c r="AK69" s="32">
        <v>1633</v>
      </c>
      <c r="AL69" s="24">
        <f t="shared" si="30"/>
        <v>1803.3</v>
      </c>
      <c r="AM69" s="24">
        <f t="shared" si="31"/>
        <v>170.29999999999995</v>
      </c>
      <c r="AN69" s="24"/>
      <c r="AO69" s="24">
        <v>171.5</v>
      </c>
      <c r="AP69" s="24">
        <v>150.5</v>
      </c>
      <c r="AQ69" s="24">
        <v>129.1</v>
      </c>
      <c r="AR69" s="24">
        <v>191</v>
      </c>
      <c r="AS69" s="24"/>
      <c r="AT69" s="24">
        <v>166.7</v>
      </c>
      <c r="AU69" s="24">
        <v>0</v>
      </c>
      <c r="AV69" s="24">
        <v>227.6</v>
      </c>
      <c r="AW69" s="24">
        <v>131.80000000000001</v>
      </c>
      <c r="AX69" s="24">
        <v>365.7</v>
      </c>
      <c r="AY69" s="24">
        <v>111.7</v>
      </c>
      <c r="AZ69" s="24">
        <v>109</v>
      </c>
      <c r="BA69" s="24"/>
      <c r="BB69" s="24">
        <f t="shared" si="32"/>
        <v>48.7</v>
      </c>
      <c r="BC69" s="63"/>
      <c r="BD69" s="39"/>
      <c r="BE69" s="39"/>
      <c r="BF69" s="63"/>
      <c r="BG69" s="63"/>
      <c r="BH69" s="39"/>
      <c r="BI69" s="24">
        <f t="shared" si="33"/>
        <v>48.7</v>
      </c>
      <c r="BJ69" s="24"/>
      <c r="BK69" s="1"/>
      <c r="BL69" s="1"/>
      <c r="BM69" s="1"/>
      <c r="BN69" s="1"/>
      <c r="BO69" s="1"/>
      <c r="BP69" s="1"/>
      <c r="BQ69" s="85"/>
      <c r="BR69" s="85"/>
      <c r="BS69" s="85"/>
      <c r="BT69" s="85"/>
      <c r="BU69" s="85"/>
      <c r="BV69" s="85"/>
      <c r="BW69" s="85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9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9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9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9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9"/>
      <c r="GV69" s="8"/>
      <c r="GW69" s="8"/>
    </row>
    <row r="70" spans="1:205" s="2" customFormat="1" ht="17.100000000000001" customHeight="1">
      <c r="A70" s="13" t="s">
        <v>53</v>
      </c>
      <c r="B70" s="5">
        <v>1</v>
      </c>
      <c r="C70" s="5">
        <v>10</v>
      </c>
      <c r="D70" s="5"/>
      <c r="E70" s="5"/>
      <c r="F70" s="4">
        <f t="shared" si="41"/>
        <v>1.1076105567692036</v>
      </c>
      <c r="G70" s="5">
        <v>10</v>
      </c>
      <c r="H70" s="5"/>
      <c r="I70" s="5"/>
      <c r="J70" s="4">
        <f t="shared" si="42"/>
        <v>1.0428286852589641</v>
      </c>
      <c r="K70" s="69">
        <v>15</v>
      </c>
      <c r="L70" s="5"/>
      <c r="M70" s="5"/>
      <c r="N70" s="4">
        <f t="shared" si="43"/>
        <v>1.2849999999999999</v>
      </c>
      <c r="O70" s="5">
        <v>15</v>
      </c>
      <c r="P70" s="5"/>
      <c r="Q70" s="5"/>
      <c r="R70" s="4">
        <f t="shared" si="44"/>
        <v>1.2137818181818181</v>
      </c>
      <c r="S70" s="5">
        <v>5</v>
      </c>
      <c r="T70" s="5"/>
      <c r="U70" s="5"/>
      <c r="V70" s="4">
        <f t="shared" si="45"/>
        <v>1.0851973645680821</v>
      </c>
      <c r="W70" s="5">
        <v>10</v>
      </c>
      <c r="X70" s="5"/>
      <c r="Y70" s="5"/>
      <c r="Z70" s="4">
        <f t="shared" si="46"/>
        <v>1.0676047630184766</v>
      </c>
      <c r="AA70" s="5">
        <v>10</v>
      </c>
      <c r="AB70" s="5"/>
      <c r="AC70" s="5"/>
      <c r="AD70" s="4">
        <f t="shared" si="47"/>
        <v>1.027382465057179</v>
      </c>
      <c r="AE70" s="5">
        <v>10</v>
      </c>
      <c r="AF70" s="5" t="s">
        <v>418</v>
      </c>
      <c r="AG70" s="5" t="s">
        <v>418</v>
      </c>
      <c r="AH70" s="5" t="s">
        <v>418</v>
      </c>
      <c r="AI70" s="5" t="s">
        <v>418</v>
      </c>
      <c r="AJ70" s="31">
        <f t="shared" si="29"/>
        <v>1.1042857748696822</v>
      </c>
      <c r="AK70" s="32">
        <v>1089</v>
      </c>
      <c r="AL70" s="24">
        <f t="shared" si="30"/>
        <v>1202.5999999999999</v>
      </c>
      <c r="AM70" s="24">
        <f t="shared" si="31"/>
        <v>113.59999999999991</v>
      </c>
      <c r="AN70" s="24"/>
      <c r="AO70" s="24">
        <v>68.7</v>
      </c>
      <c r="AP70" s="24">
        <v>46.7</v>
      </c>
      <c r="AQ70" s="24">
        <v>135.4</v>
      </c>
      <c r="AR70" s="24">
        <v>133.69999999999999</v>
      </c>
      <c r="AS70" s="24"/>
      <c r="AT70" s="24">
        <v>53.5</v>
      </c>
      <c r="AU70" s="24">
        <v>0</v>
      </c>
      <c r="AV70" s="24">
        <v>159</v>
      </c>
      <c r="AW70" s="24">
        <v>113</v>
      </c>
      <c r="AX70" s="24">
        <v>312.89999999999998</v>
      </c>
      <c r="AY70" s="24">
        <v>74.5</v>
      </c>
      <c r="AZ70" s="24">
        <v>72.7</v>
      </c>
      <c r="BA70" s="24"/>
      <c r="BB70" s="24">
        <f t="shared" si="32"/>
        <v>32.5</v>
      </c>
      <c r="BC70" s="63" t="s">
        <v>411</v>
      </c>
      <c r="BD70" s="39"/>
      <c r="BE70" s="39"/>
      <c r="BF70" s="63"/>
      <c r="BG70" s="63"/>
      <c r="BH70" s="39"/>
      <c r="BI70" s="24">
        <f t="shared" si="33"/>
        <v>0</v>
      </c>
      <c r="BJ70" s="24"/>
      <c r="BK70" s="1"/>
      <c r="BL70" s="1"/>
      <c r="BM70" s="1"/>
      <c r="BN70" s="1"/>
      <c r="BO70" s="1"/>
      <c r="BP70" s="1"/>
      <c r="BQ70" s="85"/>
      <c r="BR70" s="85"/>
      <c r="BS70" s="85"/>
      <c r="BT70" s="85"/>
      <c r="BU70" s="85"/>
      <c r="BV70" s="85"/>
      <c r="BW70" s="85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9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9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9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9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9"/>
      <c r="GV70" s="8"/>
      <c r="GW70" s="8"/>
    </row>
    <row r="71" spans="1:205" s="2" customFormat="1" ht="17.100000000000001" customHeight="1">
      <c r="A71" s="13" t="s">
        <v>54</v>
      </c>
      <c r="B71" s="5">
        <v>1</v>
      </c>
      <c r="C71" s="5">
        <v>10</v>
      </c>
      <c r="D71" s="5"/>
      <c r="E71" s="5"/>
      <c r="F71" s="4">
        <f t="shared" si="41"/>
        <v>1.1076105567692036</v>
      </c>
      <c r="G71" s="5">
        <v>10</v>
      </c>
      <c r="H71" s="5"/>
      <c r="I71" s="5"/>
      <c r="J71" s="4">
        <f t="shared" si="42"/>
        <v>1.0428286852589641</v>
      </c>
      <c r="K71" s="69">
        <v>15</v>
      </c>
      <c r="L71" s="5"/>
      <c r="M71" s="5"/>
      <c r="N71" s="4">
        <f t="shared" si="43"/>
        <v>1.2849999999999999</v>
      </c>
      <c r="O71" s="5">
        <v>15</v>
      </c>
      <c r="P71" s="5"/>
      <c r="Q71" s="5"/>
      <c r="R71" s="4">
        <f t="shared" si="44"/>
        <v>1.2137818181818181</v>
      </c>
      <c r="S71" s="5">
        <v>5</v>
      </c>
      <c r="T71" s="5"/>
      <c r="U71" s="5"/>
      <c r="V71" s="4">
        <f t="shared" si="45"/>
        <v>1.0851973645680821</v>
      </c>
      <c r="W71" s="5">
        <v>10</v>
      </c>
      <c r="X71" s="5"/>
      <c r="Y71" s="5"/>
      <c r="Z71" s="4">
        <f t="shared" si="46"/>
        <v>1.0676047630184766</v>
      </c>
      <c r="AA71" s="5">
        <v>10</v>
      </c>
      <c r="AB71" s="5"/>
      <c r="AC71" s="5"/>
      <c r="AD71" s="4">
        <f t="shared" si="47"/>
        <v>1.027382465057179</v>
      </c>
      <c r="AE71" s="5">
        <v>10</v>
      </c>
      <c r="AF71" s="5" t="s">
        <v>418</v>
      </c>
      <c r="AG71" s="5" t="s">
        <v>418</v>
      </c>
      <c r="AH71" s="5" t="s">
        <v>418</v>
      </c>
      <c r="AI71" s="5" t="s">
        <v>418</v>
      </c>
      <c r="AJ71" s="31">
        <f t="shared" si="29"/>
        <v>1.1042857748696822</v>
      </c>
      <c r="AK71" s="32">
        <v>1437</v>
      </c>
      <c r="AL71" s="24">
        <f t="shared" si="30"/>
        <v>1586.9</v>
      </c>
      <c r="AM71" s="24">
        <f t="shared" si="31"/>
        <v>149.90000000000009</v>
      </c>
      <c r="AN71" s="24"/>
      <c r="AO71" s="24">
        <v>151</v>
      </c>
      <c r="AP71" s="24">
        <v>148.30000000000001</v>
      </c>
      <c r="AQ71" s="24">
        <v>159.19999999999999</v>
      </c>
      <c r="AR71" s="24">
        <v>78.900000000000006</v>
      </c>
      <c r="AS71" s="24"/>
      <c r="AT71" s="24">
        <v>97.5</v>
      </c>
      <c r="AU71" s="24">
        <v>125.3</v>
      </c>
      <c r="AV71" s="24">
        <v>181.2</v>
      </c>
      <c r="AW71" s="24">
        <v>110.8</v>
      </c>
      <c r="AX71" s="24">
        <v>297.60000000000002</v>
      </c>
      <c r="AY71" s="24">
        <v>98.2</v>
      </c>
      <c r="AZ71" s="24">
        <v>95.9</v>
      </c>
      <c r="BA71" s="24"/>
      <c r="BB71" s="24">
        <f t="shared" si="32"/>
        <v>43</v>
      </c>
      <c r="BC71" s="63"/>
      <c r="BD71" s="39"/>
      <c r="BE71" s="39"/>
      <c r="BF71" s="63"/>
      <c r="BG71" s="63"/>
      <c r="BH71" s="63"/>
      <c r="BI71" s="24">
        <f t="shared" si="33"/>
        <v>43</v>
      </c>
      <c r="BJ71" s="24"/>
      <c r="BK71" s="1"/>
      <c r="BL71" s="1"/>
      <c r="BM71" s="1"/>
      <c r="BN71" s="1"/>
      <c r="BO71" s="1"/>
      <c r="BP71" s="1"/>
      <c r="BQ71" s="85"/>
      <c r="BR71" s="85"/>
      <c r="BS71" s="85"/>
      <c r="BT71" s="85"/>
      <c r="BU71" s="85"/>
      <c r="BV71" s="85"/>
      <c r="BW71" s="85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9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9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9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9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9"/>
      <c r="GV71" s="8"/>
      <c r="GW71" s="8"/>
    </row>
    <row r="72" spans="1:205" s="2" customFormat="1" ht="17.100000000000001" customHeight="1">
      <c r="A72" s="13" t="s">
        <v>55</v>
      </c>
      <c r="B72" s="5">
        <v>1</v>
      </c>
      <c r="C72" s="5">
        <v>10</v>
      </c>
      <c r="D72" s="5"/>
      <c r="E72" s="5"/>
      <c r="F72" s="4">
        <f t="shared" si="41"/>
        <v>1.1076105567692036</v>
      </c>
      <c r="G72" s="5">
        <v>10</v>
      </c>
      <c r="H72" s="5"/>
      <c r="I72" s="5"/>
      <c r="J72" s="4">
        <f t="shared" si="42"/>
        <v>1.0428286852589641</v>
      </c>
      <c r="K72" s="69">
        <v>15</v>
      </c>
      <c r="L72" s="5"/>
      <c r="M72" s="5"/>
      <c r="N72" s="4">
        <f t="shared" si="43"/>
        <v>1.2849999999999999</v>
      </c>
      <c r="O72" s="5">
        <v>15</v>
      </c>
      <c r="P72" s="5"/>
      <c r="Q72" s="5"/>
      <c r="R72" s="4">
        <f t="shared" si="44"/>
        <v>1.2137818181818181</v>
      </c>
      <c r="S72" s="5">
        <v>5</v>
      </c>
      <c r="T72" s="5"/>
      <c r="U72" s="5"/>
      <c r="V72" s="4">
        <f t="shared" si="45"/>
        <v>1.0851973645680821</v>
      </c>
      <c r="W72" s="5">
        <v>10</v>
      </c>
      <c r="X72" s="5"/>
      <c r="Y72" s="5"/>
      <c r="Z72" s="4">
        <f t="shared" si="46"/>
        <v>1.0676047630184766</v>
      </c>
      <c r="AA72" s="5">
        <v>10</v>
      </c>
      <c r="AB72" s="5"/>
      <c r="AC72" s="5"/>
      <c r="AD72" s="4">
        <f t="shared" si="47"/>
        <v>1.027382465057179</v>
      </c>
      <c r="AE72" s="5">
        <v>10</v>
      </c>
      <c r="AF72" s="5" t="s">
        <v>418</v>
      </c>
      <c r="AG72" s="5" t="s">
        <v>418</v>
      </c>
      <c r="AH72" s="5" t="s">
        <v>418</v>
      </c>
      <c r="AI72" s="5" t="s">
        <v>418</v>
      </c>
      <c r="AJ72" s="31">
        <f t="shared" si="29"/>
        <v>1.1042857748696822</v>
      </c>
      <c r="AK72" s="32">
        <v>77</v>
      </c>
      <c r="AL72" s="24">
        <f t="shared" si="30"/>
        <v>85</v>
      </c>
      <c r="AM72" s="24">
        <f t="shared" si="31"/>
        <v>8</v>
      </c>
      <c r="AN72" s="24"/>
      <c r="AO72" s="24">
        <v>7.4</v>
      </c>
      <c r="AP72" s="24">
        <v>7.9</v>
      </c>
      <c r="AQ72" s="24">
        <v>7.7</v>
      </c>
      <c r="AR72" s="24">
        <v>8.1999999999999993</v>
      </c>
      <c r="AS72" s="24"/>
      <c r="AT72" s="24">
        <v>5.9</v>
      </c>
      <c r="AU72" s="24">
        <v>2</v>
      </c>
      <c r="AV72" s="24">
        <v>12.2</v>
      </c>
      <c r="AW72" s="24">
        <v>7.1</v>
      </c>
      <c r="AX72" s="24">
        <v>13.9</v>
      </c>
      <c r="AY72" s="24">
        <v>5.3</v>
      </c>
      <c r="AZ72" s="24">
        <v>5.0999999999999996</v>
      </c>
      <c r="BA72" s="24"/>
      <c r="BB72" s="24">
        <f t="shared" si="32"/>
        <v>2.2999999999999998</v>
      </c>
      <c r="BC72" s="39"/>
      <c r="BD72" s="39"/>
      <c r="BE72" s="39"/>
      <c r="BF72" s="63"/>
      <c r="BG72" s="63"/>
      <c r="BH72" s="39"/>
      <c r="BI72" s="24">
        <f t="shared" si="33"/>
        <v>2.2999999999999998</v>
      </c>
      <c r="BJ72" s="24"/>
      <c r="BK72" s="1"/>
      <c r="BL72" s="1"/>
      <c r="BM72" s="1"/>
      <c r="BN72" s="1"/>
      <c r="BO72" s="1"/>
      <c r="BP72" s="1"/>
      <c r="BQ72" s="85"/>
      <c r="BR72" s="85"/>
      <c r="BS72" s="85"/>
      <c r="BT72" s="85"/>
      <c r="BU72" s="85"/>
      <c r="BV72" s="85"/>
      <c r="BW72" s="85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9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9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9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9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9"/>
      <c r="GV72" s="8"/>
      <c r="GW72" s="8"/>
    </row>
    <row r="73" spans="1:205" s="2" customFormat="1" ht="17.100000000000001" customHeight="1">
      <c r="A73" s="13" t="s">
        <v>56</v>
      </c>
      <c r="B73" s="5">
        <v>1</v>
      </c>
      <c r="C73" s="5">
        <v>10</v>
      </c>
      <c r="D73" s="5"/>
      <c r="E73" s="5"/>
      <c r="F73" s="4">
        <f t="shared" si="41"/>
        <v>1.1076105567692036</v>
      </c>
      <c r="G73" s="5">
        <v>10</v>
      </c>
      <c r="H73" s="5"/>
      <c r="I73" s="5"/>
      <c r="J73" s="4">
        <f t="shared" si="42"/>
        <v>1.0428286852589641</v>
      </c>
      <c r="K73" s="69">
        <v>15</v>
      </c>
      <c r="L73" s="5"/>
      <c r="M73" s="5"/>
      <c r="N73" s="4">
        <f t="shared" si="43"/>
        <v>1.2849999999999999</v>
      </c>
      <c r="O73" s="5">
        <v>15</v>
      </c>
      <c r="P73" s="5"/>
      <c r="Q73" s="5"/>
      <c r="R73" s="4">
        <f t="shared" si="44"/>
        <v>1.2137818181818181</v>
      </c>
      <c r="S73" s="5">
        <v>5</v>
      </c>
      <c r="T73" s="5"/>
      <c r="U73" s="5"/>
      <c r="V73" s="4">
        <f t="shared" si="45"/>
        <v>1.0851973645680821</v>
      </c>
      <c r="W73" s="5">
        <v>10</v>
      </c>
      <c r="X73" s="5"/>
      <c r="Y73" s="5"/>
      <c r="Z73" s="4">
        <f t="shared" si="46"/>
        <v>1.0676047630184766</v>
      </c>
      <c r="AA73" s="5">
        <v>10</v>
      </c>
      <c r="AB73" s="5"/>
      <c r="AC73" s="5"/>
      <c r="AD73" s="4">
        <f t="shared" si="47"/>
        <v>1.027382465057179</v>
      </c>
      <c r="AE73" s="5">
        <v>10</v>
      </c>
      <c r="AF73" s="5" t="s">
        <v>418</v>
      </c>
      <c r="AG73" s="5" t="s">
        <v>418</v>
      </c>
      <c r="AH73" s="5" t="s">
        <v>418</v>
      </c>
      <c r="AI73" s="5" t="s">
        <v>418</v>
      </c>
      <c r="AJ73" s="31">
        <f t="shared" si="29"/>
        <v>1.1042857748696822</v>
      </c>
      <c r="AK73" s="32">
        <v>852</v>
      </c>
      <c r="AL73" s="24">
        <f t="shared" si="30"/>
        <v>940.9</v>
      </c>
      <c r="AM73" s="24">
        <f t="shared" si="31"/>
        <v>88.899999999999977</v>
      </c>
      <c r="AN73" s="24"/>
      <c r="AO73" s="24">
        <v>80.3</v>
      </c>
      <c r="AP73" s="24">
        <v>89.6</v>
      </c>
      <c r="AQ73" s="24">
        <v>100</v>
      </c>
      <c r="AR73" s="24">
        <v>81.8</v>
      </c>
      <c r="AS73" s="24"/>
      <c r="AT73" s="24">
        <v>64.5</v>
      </c>
      <c r="AU73" s="24">
        <v>24.9</v>
      </c>
      <c r="AV73" s="24">
        <v>134.30000000000001</v>
      </c>
      <c r="AW73" s="24">
        <v>51.3</v>
      </c>
      <c r="AX73" s="24">
        <v>173.6</v>
      </c>
      <c r="AY73" s="24">
        <v>58.3</v>
      </c>
      <c r="AZ73" s="24">
        <v>56.9</v>
      </c>
      <c r="BA73" s="24"/>
      <c r="BB73" s="24">
        <f t="shared" si="32"/>
        <v>25.4</v>
      </c>
      <c r="BC73" s="63"/>
      <c r="BD73" s="39"/>
      <c r="BE73" s="39"/>
      <c r="BF73" s="63"/>
      <c r="BG73" s="63"/>
      <c r="BH73" s="39"/>
      <c r="BI73" s="24">
        <f t="shared" si="33"/>
        <v>25.4</v>
      </c>
      <c r="BJ73" s="24"/>
      <c r="BK73" s="1"/>
      <c r="BL73" s="1"/>
      <c r="BM73" s="1"/>
      <c r="BN73" s="1"/>
      <c r="BO73" s="1"/>
      <c r="BP73" s="1"/>
      <c r="BQ73" s="85"/>
      <c r="BR73" s="85"/>
      <c r="BS73" s="85"/>
      <c r="BT73" s="85"/>
      <c r="BU73" s="85"/>
      <c r="BV73" s="85"/>
      <c r="BW73" s="85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9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9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9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9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9"/>
      <c r="GV73" s="8"/>
      <c r="GW73" s="8"/>
    </row>
    <row r="74" spans="1:205" s="2" customFormat="1" ht="17.100000000000001" customHeight="1">
      <c r="A74" s="13" t="s">
        <v>57</v>
      </c>
      <c r="B74" s="5">
        <v>1</v>
      </c>
      <c r="C74" s="5">
        <v>10</v>
      </c>
      <c r="D74" s="5"/>
      <c r="E74" s="5"/>
      <c r="F74" s="4">
        <f t="shared" si="41"/>
        <v>1.1076105567692036</v>
      </c>
      <c r="G74" s="5">
        <v>10</v>
      </c>
      <c r="H74" s="5"/>
      <c r="I74" s="5"/>
      <c r="J74" s="4">
        <f t="shared" si="42"/>
        <v>1.0428286852589641</v>
      </c>
      <c r="K74" s="69">
        <v>15</v>
      </c>
      <c r="L74" s="5"/>
      <c r="M74" s="5"/>
      <c r="N74" s="4">
        <f t="shared" si="43"/>
        <v>1.2849999999999999</v>
      </c>
      <c r="O74" s="5">
        <v>15</v>
      </c>
      <c r="P74" s="5"/>
      <c r="Q74" s="5"/>
      <c r="R74" s="4">
        <f t="shared" si="44"/>
        <v>1.2137818181818181</v>
      </c>
      <c r="S74" s="5">
        <v>5</v>
      </c>
      <c r="T74" s="5"/>
      <c r="U74" s="5"/>
      <c r="V74" s="4">
        <f t="shared" si="45"/>
        <v>1.0851973645680821</v>
      </c>
      <c r="W74" s="5">
        <v>10</v>
      </c>
      <c r="X74" s="5"/>
      <c r="Y74" s="5"/>
      <c r="Z74" s="4">
        <f t="shared" si="46"/>
        <v>1.0676047630184766</v>
      </c>
      <c r="AA74" s="5">
        <v>10</v>
      </c>
      <c r="AB74" s="5"/>
      <c r="AC74" s="5"/>
      <c r="AD74" s="4">
        <f t="shared" si="47"/>
        <v>1.027382465057179</v>
      </c>
      <c r="AE74" s="5">
        <v>10</v>
      </c>
      <c r="AF74" s="5" t="s">
        <v>418</v>
      </c>
      <c r="AG74" s="5" t="s">
        <v>418</v>
      </c>
      <c r="AH74" s="5" t="s">
        <v>418</v>
      </c>
      <c r="AI74" s="5" t="s">
        <v>418</v>
      </c>
      <c r="AJ74" s="31">
        <f t="shared" si="29"/>
        <v>1.1042857748696822</v>
      </c>
      <c r="AK74" s="32">
        <v>974</v>
      </c>
      <c r="AL74" s="24">
        <f t="shared" si="30"/>
        <v>1075.5999999999999</v>
      </c>
      <c r="AM74" s="24">
        <f t="shared" si="31"/>
        <v>101.59999999999991</v>
      </c>
      <c r="AN74" s="24"/>
      <c r="AO74" s="24">
        <v>104.5</v>
      </c>
      <c r="AP74" s="24">
        <v>68.099999999999994</v>
      </c>
      <c r="AQ74" s="24">
        <v>142.9</v>
      </c>
      <c r="AR74" s="24">
        <v>81.400000000000006</v>
      </c>
      <c r="AS74" s="24"/>
      <c r="AT74" s="24">
        <v>47.3</v>
      </c>
      <c r="AU74" s="24">
        <v>49.5</v>
      </c>
      <c r="AV74" s="24">
        <v>142.80000000000001</v>
      </c>
      <c r="AW74" s="24">
        <v>104.5</v>
      </c>
      <c r="AX74" s="24">
        <v>173.8</v>
      </c>
      <c r="AY74" s="24">
        <v>66.5</v>
      </c>
      <c r="AZ74" s="24">
        <v>65</v>
      </c>
      <c r="BA74" s="24">
        <v>0.1</v>
      </c>
      <c r="BB74" s="24">
        <f t="shared" si="32"/>
        <v>29.2</v>
      </c>
      <c r="BC74" s="63"/>
      <c r="BD74" s="39"/>
      <c r="BE74" s="39"/>
      <c r="BF74" s="63"/>
      <c r="BG74" s="63"/>
      <c r="BH74" s="39"/>
      <c r="BI74" s="24">
        <f t="shared" si="33"/>
        <v>29.2</v>
      </c>
      <c r="BJ74" s="24"/>
      <c r="BK74" s="1"/>
      <c r="BL74" s="1"/>
      <c r="BM74" s="1"/>
      <c r="BN74" s="1"/>
      <c r="BO74" s="1"/>
      <c r="BP74" s="1"/>
      <c r="BQ74" s="85"/>
      <c r="BR74" s="85"/>
      <c r="BS74" s="85"/>
      <c r="BT74" s="85"/>
      <c r="BU74" s="85"/>
      <c r="BV74" s="85"/>
      <c r="BW74" s="85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9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9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9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9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9"/>
      <c r="GV74" s="8"/>
      <c r="GW74" s="8"/>
    </row>
    <row r="75" spans="1:205" s="2" customFormat="1" ht="17.100000000000001" customHeight="1">
      <c r="A75" s="13" t="s">
        <v>58</v>
      </c>
      <c r="B75" s="5">
        <v>1</v>
      </c>
      <c r="C75" s="5">
        <v>10</v>
      </c>
      <c r="D75" s="5"/>
      <c r="E75" s="5"/>
      <c r="F75" s="4">
        <f t="shared" si="41"/>
        <v>1.1076105567692036</v>
      </c>
      <c r="G75" s="5">
        <v>10</v>
      </c>
      <c r="H75" s="5"/>
      <c r="I75" s="5"/>
      <c r="J75" s="4">
        <f t="shared" si="42"/>
        <v>1.0428286852589641</v>
      </c>
      <c r="K75" s="69">
        <v>15</v>
      </c>
      <c r="L75" s="5"/>
      <c r="M75" s="5"/>
      <c r="N75" s="4">
        <f t="shared" si="43"/>
        <v>1.2849999999999999</v>
      </c>
      <c r="O75" s="5">
        <v>15</v>
      </c>
      <c r="P75" s="5"/>
      <c r="Q75" s="5"/>
      <c r="R75" s="4">
        <f t="shared" si="44"/>
        <v>1.2137818181818181</v>
      </c>
      <c r="S75" s="5">
        <v>5</v>
      </c>
      <c r="T75" s="5"/>
      <c r="U75" s="5"/>
      <c r="V75" s="4">
        <f t="shared" si="45"/>
        <v>1.0851973645680821</v>
      </c>
      <c r="W75" s="5">
        <v>10</v>
      </c>
      <c r="X75" s="5"/>
      <c r="Y75" s="5"/>
      <c r="Z75" s="4">
        <f t="shared" si="46"/>
        <v>1.0676047630184766</v>
      </c>
      <c r="AA75" s="5">
        <v>10</v>
      </c>
      <c r="AB75" s="5"/>
      <c r="AC75" s="5"/>
      <c r="AD75" s="4">
        <f t="shared" si="47"/>
        <v>1.027382465057179</v>
      </c>
      <c r="AE75" s="5">
        <v>10</v>
      </c>
      <c r="AF75" s="5" t="s">
        <v>418</v>
      </c>
      <c r="AG75" s="5" t="s">
        <v>418</v>
      </c>
      <c r="AH75" s="5" t="s">
        <v>418</v>
      </c>
      <c r="AI75" s="5" t="s">
        <v>418</v>
      </c>
      <c r="AJ75" s="31">
        <f t="shared" si="29"/>
        <v>1.1042857748696822</v>
      </c>
      <c r="AK75" s="32">
        <v>1010</v>
      </c>
      <c r="AL75" s="24">
        <f t="shared" si="30"/>
        <v>1115.3</v>
      </c>
      <c r="AM75" s="24">
        <f t="shared" si="31"/>
        <v>105.29999999999995</v>
      </c>
      <c r="AN75" s="24"/>
      <c r="AO75" s="24">
        <v>95</v>
      </c>
      <c r="AP75" s="24">
        <v>108.3</v>
      </c>
      <c r="AQ75" s="24">
        <v>94.3</v>
      </c>
      <c r="AR75" s="24">
        <v>92.9</v>
      </c>
      <c r="AS75" s="24"/>
      <c r="AT75" s="24">
        <v>88.5</v>
      </c>
      <c r="AU75" s="24">
        <v>113.5</v>
      </c>
      <c r="AV75" s="24">
        <v>108.1</v>
      </c>
      <c r="AW75" s="24">
        <v>103</v>
      </c>
      <c r="AX75" s="24">
        <v>115.4</v>
      </c>
      <c r="AY75" s="24">
        <v>69</v>
      </c>
      <c r="AZ75" s="24">
        <v>73.2</v>
      </c>
      <c r="BA75" s="24">
        <v>29.7</v>
      </c>
      <c r="BB75" s="24">
        <f t="shared" si="32"/>
        <v>24.4</v>
      </c>
      <c r="BC75" s="63"/>
      <c r="BD75" s="39"/>
      <c r="BE75" s="39"/>
      <c r="BF75" s="63"/>
      <c r="BG75" s="63"/>
      <c r="BH75" s="39"/>
      <c r="BI75" s="24">
        <f t="shared" si="33"/>
        <v>24.4</v>
      </c>
      <c r="BJ75" s="24"/>
      <c r="BK75" s="1"/>
      <c r="BL75" s="1"/>
      <c r="BM75" s="1"/>
      <c r="BN75" s="1"/>
      <c r="BO75" s="1"/>
      <c r="BP75" s="1"/>
      <c r="BQ75" s="85"/>
      <c r="BR75" s="85"/>
      <c r="BS75" s="85"/>
      <c r="BT75" s="85"/>
      <c r="BU75" s="85"/>
      <c r="BV75" s="85"/>
      <c r="BW75" s="85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9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9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9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9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9"/>
      <c r="GV75" s="8"/>
      <c r="GW75" s="8"/>
    </row>
    <row r="76" spans="1:205" s="2" customFormat="1" ht="17.100000000000001" customHeight="1">
      <c r="A76" s="13" t="s">
        <v>59</v>
      </c>
      <c r="B76" s="5">
        <v>1</v>
      </c>
      <c r="C76" s="5">
        <v>10</v>
      </c>
      <c r="D76" s="5"/>
      <c r="E76" s="5"/>
      <c r="F76" s="4">
        <f>F$31</f>
        <v>1.1076105567692036</v>
      </c>
      <c r="G76" s="5">
        <v>10</v>
      </c>
      <c r="H76" s="5"/>
      <c r="I76" s="5"/>
      <c r="J76" s="4">
        <f>J$31</f>
        <v>1.0428286852589641</v>
      </c>
      <c r="K76" s="69">
        <v>15</v>
      </c>
      <c r="L76" s="5"/>
      <c r="M76" s="5"/>
      <c r="N76" s="4">
        <f>N$31</f>
        <v>1.2849999999999999</v>
      </c>
      <c r="O76" s="5">
        <v>15</v>
      </c>
      <c r="P76" s="5"/>
      <c r="Q76" s="5"/>
      <c r="R76" s="4">
        <f>R$31</f>
        <v>1.2137818181818181</v>
      </c>
      <c r="S76" s="5">
        <v>5</v>
      </c>
      <c r="T76" s="5"/>
      <c r="U76" s="5"/>
      <c r="V76" s="4">
        <f>V$31</f>
        <v>1.0851973645680821</v>
      </c>
      <c r="W76" s="5">
        <v>10</v>
      </c>
      <c r="X76" s="5"/>
      <c r="Y76" s="5"/>
      <c r="Z76" s="4">
        <f>Z$31</f>
        <v>1.0676047630184766</v>
      </c>
      <c r="AA76" s="5">
        <v>10</v>
      </c>
      <c r="AB76" s="5"/>
      <c r="AC76" s="5"/>
      <c r="AD76" s="4">
        <f>AD$31</f>
        <v>1.027382465057179</v>
      </c>
      <c r="AE76" s="5">
        <v>10</v>
      </c>
      <c r="AF76" s="5" t="s">
        <v>418</v>
      </c>
      <c r="AG76" s="5" t="s">
        <v>418</v>
      </c>
      <c r="AH76" s="5" t="s">
        <v>418</v>
      </c>
      <c r="AI76" s="5" t="s">
        <v>418</v>
      </c>
      <c r="AJ76" s="31">
        <f t="shared" si="29"/>
        <v>1.1042857748696822</v>
      </c>
      <c r="AK76" s="32">
        <v>1421</v>
      </c>
      <c r="AL76" s="24">
        <f t="shared" si="30"/>
        <v>1569.2</v>
      </c>
      <c r="AM76" s="24">
        <f t="shared" si="31"/>
        <v>148.20000000000005</v>
      </c>
      <c r="AN76" s="24"/>
      <c r="AO76" s="24">
        <v>76.099999999999994</v>
      </c>
      <c r="AP76" s="24">
        <v>152.4</v>
      </c>
      <c r="AQ76" s="24">
        <v>72.3</v>
      </c>
      <c r="AR76" s="24">
        <v>105.4</v>
      </c>
      <c r="AS76" s="24"/>
      <c r="AT76" s="24">
        <v>71.400000000000006</v>
      </c>
      <c r="AU76" s="24">
        <v>0</v>
      </c>
      <c r="AV76" s="24">
        <v>276.10000000000002</v>
      </c>
      <c r="AW76" s="24">
        <v>152.4</v>
      </c>
      <c r="AX76" s="24">
        <v>420.2</v>
      </c>
      <c r="AY76" s="24">
        <v>97.1</v>
      </c>
      <c r="AZ76" s="24">
        <v>94.9</v>
      </c>
      <c r="BA76" s="24">
        <v>8.5</v>
      </c>
      <c r="BB76" s="24">
        <f t="shared" si="32"/>
        <v>42.4</v>
      </c>
      <c r="BC76" s="63"/>
      <c r="BD76" s="39"/>
      <c r="BE76" s="39"/>
      <c r="BF76" s="63"/>
      <c r="BG76" s="63"/>
      <c r="BH76" s="39"/>
      <c r="BI76" s="24">
        <f t="shared" si="33"/>
        <v>42.4</v>
      </c>
      <c r="BJ76" s="24"/>
      <c r="BK76" s="1"/>
      <c r="BL76" s="1"/>
      <c r="BM76" s="1"/>
      <c r="BN76" s="1"/>
      <c r="BO76" s="1"/>
      <c r="BP76" s="1"/>
      <c r="BQ76" s="85"/>
      <c r="BR76" s="85"/>
      <c r="BS76" s="85"/>
      <c r="BT76" s="85"/>
      <c r="BU76" s="85"/>
      <c r="BV76" s="85"/>
      <c r="BW76" s="85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9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9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9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9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9"/>
      <c r="GV76" s="8"/>
      <c r="GW76" s="8"/>
    </row>
    <row r="77" spans="1:205" s="2" customFormat="1" ht="17.100000000000001" customHeight="1">
      <c r="A77" s="17" t="s">
        <v>60</v>
      </c>
      <c r="B77" s="10"/>
      <c r="C77" s="10"/>
      <c r="D77" s="10"/>
      <c r="E77" s="10"/>
      <c r="F77" s="10"/>
      <c r="G77" s="10"/>
      <c r="H77" s="10"/>
      <c r="I77" s="10"/>
      <c r="J77" s="10"/>
      <c r="K77" s="73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"/>
      <c r="BL77" s="1"/>
      <c r="BM77" s="1"/>
      <c r="BN77" s="1"/>
      <c r="BO77" s="1"/>
      <c r="BP77" s="1"/>
      <c r="BQ77" s="85"/>
      <c r="BR77" s="85"/>
      <c r="BS77" s="85"/>
      <c r="BT77" s="85"/>
      <c r="BU77" s="85"/>
      <c r="BV77" s="85"/>
      <c r="BW77" s="85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9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9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9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9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9"/>
      <c r="GV77" s="8"/>
      <c r="GW77" s="8"/>
    </row>
    <row r="78" spans="1:205" s="2" customFormat="1" ht="17.100000000000001" customHeight="1">
      <c r="A78" s="13" t="s">
        <v>61</v>
      </c>
      <c r="B78" s="5">
        <v>1</v>
      </c>
      <c r="C78" s="5">
        <v>10</v>
      </c>
      <c r="D78" s="5"/>
      <c r="E78" s="5"/>
      <c r="F78" s="4">
        <f>F$32</f>
        <v>0.97139693670418892</v>
      </c>
      <c r="G78" s="5">
        <v>10</v>
      </c>
      <c r="H78" s="5"/>
      <c r="I78" s="5"/>
      <c r="J78" s="4">
        <f>J$32</f>
        <v>1</v>
      </c>
      <c r="K78" s="69">
        <v>15</v>
      </c>
      <c r="L78" s="5"/>
      <c r="M78" s="5"/>
      <c r="N78" s="4">
        <f>N$32</f>
        <v>1.3</v>
      </c>
      <c r="O78" s="5">
        <v>15</v>
      </c>
      <c r="P78" s="5"/>
      <c r="Q78" s="5"/>
      <c r="R78" s="4">
        <f>R$32</f>
        <v>1.2413157894736842</v>
      </c>
      <c r="S78" s="5">
        <v>5</v>
      </c>
      <c r="T78" s="5"/>
      <c r="U78" s="5"/>
      <c r="V78" s="4">
        <f>V$32</f>
        <v>1.0894334140435837</v>
      </c>
      <c r="W78" s="5">
        <v>10</v>
      </c>
      <c r="X78" s="5"/>
      <c r="Y78" s="5"/>
      <c r="Z78" s="4">
        <f>Z$32</f>
        <v>0.94018995010691375</v>
      </c>
      <c r="AA78" s="5">
        <v>10</v>
      </c>
      <c r="AB78" s="5"/>
      <c r="AC78" s="5"/>
      <c r="AD78" s="4">
        <f>AD$32</f>
        <v>0.86742004872233458</v>
      </c>
      <c r="AE78" s="5">
        <v>10</v>
      </c>
      <c r="AF78" s="5" t="s">
        <v>418</v>
      </c>
      <c r="AG78" s="5" t="s">
        <v>418</v>
      </c>
      <c r="AH78" s="5" t="s">
        <v>418</v>
      </c>
      <c r="AI78" s="5" t="s">
        <v>418</v>
      </c>
      <c r="AJ78" s="31">
        <f t="shared" si="29"/>
        <v>1.0516586169781017</v>
      </c>
      <c r="AK78" s="32">
        <v>2289</v>
      </c>
      <c r="AL78" s="24">
        <f t="shared" si="30"/>
        <v>2407.1999999999998</v>
      </c>
      <c r="AM78" s="24">
        <f t="shared" si="31"/>
        <v>118.19999999999982</v>
      </c>
      <c r="AN78" s="24"/>
      <c r="AO78" s="24">
        <v>206.3</v>
      </c>
      <c r="AP78" s="24">
        <v>224.3</v>
      </c>
      <c r="AQ78" s="24">
        <v>240.3</v>
      </c>
      <c r="AR78" s="24">
        <v>129.5</v>
      </c>
      <c r="AS78" s="24"/>
      <c r="AT78" s="24">
        <v>157.9</v>
      </c>
      <c r="AU78" s="24">
        <v>174.5</v>
      </c>
      <c r="AV78" s="24">
        <v>317.7</v>
      </c>
      <c r="AW78" s="24">
        <v>236.3</v>
      </c>
      <c r="AX78" s="24">
        <v>447</v>
      </c>
      <c r="AY78" s="24">
        <v>129.80000000000001</v>
      </c>
      <c r="AZ78" s="24">
        <v>159.5</v>
      </c>
      <c r="BA78" s="24"/>
      <c r="BB78" s="24">
        <f t="shared" si="32"/>
        <v>-15.9</v>
      </c>
      <c r="BC78" s="63"/>
      <c r="BD78" s="39"/>
      <c r="BE78" s="39"/>
      <c r="BF78" s="63"/>
      <c r="BG78" s="63"/>
      <c r="BH78" s="39"/>
      <c r="BI78" s="24">
        <f t="shared" si="33"/>
        <v>-15.9</v>
      </c>
      <c r="BJ78" s="24"/>
      <c r="BK78" s="1"/>
      <c r="BL78" s="1"/>
      <c r="BM78" s="1"/>
      <c r="BN78" s="1"/>
      <c r="BO78" s="1"/>
      <c r="BP78" s="1"/>
      <c r="BQ78" s="85"/>
      <c r="BR78" s="85"/>
      <c r="BS78" s="85"/>
      <c r="BT78" s="85"/>
      <c r="BU78" s="85"/>
      <c r="BV78" s="85"/>
      <c r="BW78" s="85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9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9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9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9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9"/>
      <c r="GV78" s="8"/>
      <c r="GW78" s="8"/>
    </row>
    <row r="79" spans="1:205" s="2" customFormat="1" ht="17.100000000000001" customHeight="1">
      <c r="A79" s="13" t="s">
        <v>62</v>
      </c>
      <c r="B79" s="5">
        <v>1</v>
      </c>
      <c r="C79" s="5">
        <v>10</v>
      </c>
      <c r="D79" s="5"/>
      <c r="E79" s="5"/>
      <c r="F79" s="4">
        <f t="shared" ref="F79:F82" si="48">F$32</f>
        <v>0.97139693670418892</v>
      </c>
      <c r="G79" s="5">
        <v>10</v>
      </c>
      <c r="H79" s="5"/>
      <c r="I79" s="5"/>
      <c r="J79" s="4">
        <f t="shared" ref="J79:J82" si="49">J$32</f>
        <v>1</v>
      </c>
      <c r="K79" s="69">
        <v>15</v>
      </c>
      <c r="L79" s="5"/>
      <c r="M79" s="5"/>
      <c r="N79" s="4">
        <f t="shared" ref="N79:N82" si="50">N$32</f>
        <v>1.3</v>
      </c>
      <c r="O79" s="5">
        <v>15</v>
      </c>
      <c r="P79" s="5"/>
      <c r="Q79" s="5"/>
      <c r="R79" s="4">
        <f t="shared" ref="R79:R82" si="51">R$32</f>
        <v>1.2413157894736842</v>
      </c>
      <c r="S79" s="5">
        <v>5</v>
      </c>
      <c r="T79" s="5"/>
      <c r="U79" s="5"/>
      <c r="V79" s="4">
        <f t="shared" ref="V79:V82" si="52">V$32</f>
        <v>1.0894334140435837</v>
      </c>
      <c r="W79" s="5">
        <v>10</v>
      </c>
      <c r="X79" s="5"/>
      <c r="Y79" s="5"/>
      <c r="Z79" s="4">
        <f t="shared" ref="Z79:Z82" si="53">Z$32</f>
        <v>0.94018995010691375</v>
      </c>
      <c r="AA79" s="5">
        <v>10</v>
      </c>
      <c r="AB79" s="5"/>
      <c r="AC79" s="5"/>
      <c r="AD79" s="4">
        <f t="shared" ref="AD79:AD82" si="54">AD$32</f>
        <v>0.86742004872233458</v>
      </c>
      <c r="AE79" s="5">
        <v>10</v>
      </c>
      <c r="AF79" s="5" t="s">
        <v>418</v>
      </c>
      <c r="AG79" s="5" t="s">
        <v>418</v>
      </c>
      <c r="AH79" s="5" t="s">
        <v>418</v>
      </c>
      <c r="AI79" s="5" t="s">
        <v>418</v>
      </c>
      <c r="AJ79" s="31">
        <f t="shared" si="29"/>
        <v>1.0516586169781017</v>
      </c>
      <c r="AK79" s="32">
        <v>1814</v>
      </c>
      <c r="AL79" s="24">
        <f t="shared" si="30"/>
        <v>1907.7</v>
      </c>
      <c r="AM79" s="24">
        <f t="shared" si="31"/>
        <v>93.700000000000045</v>
      </c>
      <c r="AN79" s="24"/>
      <c r="AO79" s="24">
        <v>184.9</v>
      </c>
      <c r="AP79" s="24">
        <v>132.6</v>
      </c>
      <c r="AQ79" s="24">
        <v>181.8</v>
      </c>
      <c r="AR79" s="24">
        <v>186.4</v>
      </c>
      <c r="AS79" s="24"/>
      <c r="AT79" s="24">
        <v>138.30000000000001</v>
      </c>
      <c r="AU79" s="24">
        <v>66.8</v>
      </c>
      <c r="AV79" s="24">
        <v>214.3</v>
      </c>
      <c r="AW79" s="24">
        <v>130.30000000000001</v>
      </c>
      <c r="AX79" s="24">
        <v>455.6</v>
      </c>
      <c r="AY79" s="24">
        <v>102.9</v>
      </c>
      <c r="AZ79" s="24">
        <v>126.4</v>
      </c>
      <c r="BA79" s="24"/>
      <c r="BB79" s="24">
        <f t="shared" si="32"/>
        <v>-12.6</v>
      </c>
      <c r="BC79" s="63"/>
      <c r="BD79" s="39"/>
      <c r="BE79" s="39"/>
      <c r="BF79" s="63"/>
      <c r="BG79" s="63"/>
      <c r="BH79" s="39"/>
      <c r="BI79" s="24">
        <f t="shared" si="33"/>
        <v>-12.6</v>
      </c>
      <c r="BJ79" s="24"/>
      <c r="BK79" s="1"/>
      <c r="BL79" s="1"/>
      <c r="BM79" s="1"/>
      <c r="BN79" s="1"/>
      <c r="BO79" s="1"/>
      <c r="BP79" s="1"/>
      <c r="BQ79" s="85"/>
      <c r="BR79" s="85"/>
      <c r="BS79" s="85"/>
      <c r="BT79" s="85"/>
      <c r="BU79" s="85"/>
      <c r="BV79" s="85"/>
      <c r="BW79" s="85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9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9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9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9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9"/>
      <c r="GV79" s="8"/>
      <c r="GW79" s="8"/>
    </row>
    <row r="80" spans="1:205" s="2" customFormat="1" ht="17.100000000000001" customHeight="1">
      <c r="A80" s="13" t="s">
        <v>63</v>
      </c>
      <c r="B80" s="5">
        <v>1</v>
      </c>
      <c r="C80" s="5">
        <v>10</v>
      </c>
      <c r="D80" s="5"/>
      <c r="E80" s="5"/>
      <c r="F80" s="4">
        <f t="shared" si="48"/>
        <v>0.97139693670418892</v>
      </c>
      <c r="G80" s="5">
        <v>10</v>
      </c>
      <c r="H80" s="5"/>
      <c r="I80" s="5"/>
      <c r="J80" s="4">
        <f t="shared" si="49"/>
        <v>1</v>
      </c>
      <c r="K80" s="69">
        <v>15</v>
      </c>
      <c r="L80" s="5"/>
      <c r="M80" s="5"/>
      <c r="N80" s="4">
        <f t="shared" si="50"/>
        <v>1.3</v>
      </c>
      <c r="O80" s="5">
        <v>15</v>
      </c>
      <c r="P80" s="5"/>
      <c r="Q80" s="5"/>
      <c r="R80" s="4">
        <f t="shared" si="51"/>
        <v>1.2413157894736842</v>
      </c>
      <c r="S80" s="5">
        <v>5</v>
      </c>
      <c r="T80" s="5"/>
      <c r="U80" s="5"/>
      <c r="V80" s="4">
        <f t="shared" si="52"/>
        <v>1.0894334140435837</v>
      </c>
      <c r="W80" s="5">
        <v>10</v>
      </c>
      <c r="X80" s="5"/>
      <c r="Y80" s="5"/>
      <c r="Z80" s="4">
        <f t="shared" si="53"/>
        <v>0.94018995010691375</v>
      </c>
      <c r="AA80" s="5">
        <v>10</v>
      </c>
      <c r="AB80" s="5"/>
      <c r="AC80" s="5"/>
      <c r="AD80" s="4">
        <f t="shared" si="54"/>
        <v>0.86742004872233458</v>
      </c>
      <c r="AE80" s="5">
        <v>10</v>
      </c>
      <c r="AF80" s="5" t="s">
        <v>418</v>
      </c>
      <c r="AG80" s="5" t="s">
        <v>418</v>
      </c>
      <c r="AH80" s="5" t="s">
        <v>418</v>
      </c>
      <c r="AI80" s="5" t="s">
        <v>418</v>
      </c>
      <c r="AJ80" s="31">
        <f t="shared" si="29"/>
        <v>1.0516586169781017</v>
      </c>
      <c r="AK80" s="32">
        <v>2179</v>
      </c>
      <c r="AL80" s="24">
        <f t="shared" si="30"/>
        <v>2291.6</v>
      </c>
      <c r="AM80" s="24">
        <f t="shared" si="31"/>
        <v>112.59999999999991</v>
      </c>
      <c r="AN80" s="24"/>
      <c r="AO80" s="24">
        <v>120.2</v>
      </c>
      <c r="AP80" s="24">
        <v>99.6</v>
      </c>
      <c r="AQ80" s="24">
        <v>339.1</v>
      </c>
      <c r="AR80" s="24">
        <v>118.5</v>
      </c>
      <c r="AS80" s="24"/>
      <c r="AT80" s="24">
        <v>233.7</v>
      </c>
      <c r="AU80" s="24">
        <v>24</v>
      </c>
      <c r="AV80" s="24">
        <v>405.1</v>
      </c>
      <c r="AW80" s="24">
        <v>170</v>
      </c>
      <c r="AX80" s="24">
        <v>521.1</v>
      </c>
      <c r="AY80" s="24">
        <v>123.6</v>
      </c>
      <c r="AZ80" s="24">
        <v>151.9</v>
      </c>
      <c r="BA80" s="24"/>
      <c r="BB80" s="24">
        <f t="shared" si="32"/>
        <v>-15.2</v>
      </c>
      <c r="BC80" s="63"/>
      <c r="BD80" s="39"/>
      <c r="BE80" s="39"/>
      <c r="BF80" s="63"/>
      <c r="BG80" s="63"/>
      <c r="BH80" s="39"/>
      <c r="BI80" s="24">
        <f t="shared" si="33"/>
        <v>-15.2</v>
      </c>
      <c r="BJ80" s="24"/>
      <c r="BK80" s="1"/>
      <c r="BL80" s="1"/>
      <c r="BM80" s="1"/>
      <c r="BN80" s="1"/>
      <c r="BO80" s="1"/>
      <c r="BP80" s="1"/>
      <c r="BQ80" s="85"/>
      <c r="BR80" s="85"/>
      <c r="BS80" s="85"/>
      <c r="BT80" s="85"/>
      <c r="BU80" s="85"/>
      <c r="BV80" s="85"/>
      <c r="BW80" s="85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9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9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9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9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9"/>
      <c r="GV80" s="8"/>
      <c r="GW80" s="8"/>
    </row>
    <row r="81" spans="1:205" s="2" customFormat="1" ht="17.100000000000001" customHeight="1">
      <c r="A81" s="13" t="s">
        <v>64</v>
      </c>
      <c r="B81" s="5">
        <v>1</v>
      </c>
      <c r="C81" s="5">
        <v>10</v>
      </c>
      <c r="D81" s="5"/>
      <c r="E81" s="5"/>
      <c r="F81" s="4">
        <f t="shared" si="48"/>
        <v>0.97139693670418892</v>
      </c>
      <c r="G81" s="5">
        <v>10</v>
      </c>
      <c r="H81" s="5"/>
      <c r="I81" s="5"/>
      <c r="J81" s="4">
        <f t="shared" si="49"/>
        <v>1</v>
      </c>
      <c r="K81" s="69">
        <v>15</v>
      </c>
      <c r="L81" s="5"/>
      <c r="M81" s="5"/>
      <c r="N81" s="4">
        <f t="shared" si="50"/>
        <v>1.3</v>
      </c>
      <c r="O81" s="5">
        <v>15</v>
      </c>
      <c r="P81" s="5"/>
      <c r="Q81" s="5"/>
      <c r="R81" s="4">
        <f t="shared" si="51"/>
        <v>1.2413157894736842</v>
      </c>
      <c r="S81" s="5">
        <v>5</v>
      </c>
      <c r="T81" s="5"/>
      <c r="U81" s="5"/>
      <c r="V81" s="4">
        <f t="shared" si="52"/>
        <v>1.0894334140435837</v>
      </c>
      <c r="W81" s="5">
        <v>10</v>
      </c>
      <c r="X81" s="5"/>
      <c r="Y81" s="5"/>
      <c r="Z81" s="4">
        <f t="shared" si="53"/>
        <v>0.94018995010691375</v>
      </c>
      <c r="AA81" s="5">
        <v>10</v>
      </c>
      <c r="AB81" s="5"/>
      <c r="AC81" s="5"/>
      <c r="AD81" s="4">
        <f t="shared" si="54"/>
        <v>0.86742004872233458</v>
      </c>
      <c r="AE81" s="5">
        <v>10</v>
      </c>
      <c r="AF81" s="5" t="s">
        <v>418</v>
      </c>
      <c r="AG81" s="5" t="s">
        <v>418</v>
      </c>
      <c r="AH81" s="5" t="s">
        <v>418</v>
      </c>
      <c r="AI81" s="5" t="s">
        <v>418</v>
      </c>
      <c r="AJ81" s="31">
        <f t="shared" si="29"/>
        <v>1.0516586169781017</v>
      </c>
      <c r="AK81" s="32">
        <v>972</v>
      </c>
      <c r="AL81" s="24">
        <f t="shared" si="30"/>
        <v>1022.2</v>
      </c>
      <c r="AM81" s="24">
        <f t="shared" si="31"/>
        <v>50.200000000000045</v>
      </c>
      <c r="AN81" s="24"/>
      <c r="AO81" s="24">
        <v>97.8</v>
      </c>
      <c r="AP81" s="24">
        <v>99.3</v>
      </c>
      <c r="AQ81" s="24">
        <v>108</v>
      </c>
      <c r="AR81" s="24">
        <v>27.3</v>
      </c>
      <c r="AS81" s="24"/>
      <c r="AT81" s="24">
        <v>82.1</v>
      </c>
      <c r="AU81" s="24">
        <v>111.8</v>
      </c>
      <c r="AV81" s="24">
        <v>113.7</v>
      </c>
      <c r="AW81" s="24">
        <v>98</v>
      </c>
      <c r="AX81" s="24">
        <v>168.1</v>
      </c>
      <c r="AY81" s="24">
        <v>55.2</v>
      </c>
      <c r="AZ81" s="24">
        <v>67.7</v>
      </c>
      <c r="BA81" s="24"/>
      <c r="BB81" s="24">
        <f t="shared" si="32"/>
        <v>-6.8</v>
      </c>
      <c r="BC81" s="39"/>
      <c r="BD81" s="39"/>
      <c r="BE81" s="39"/>
      <c r="BF81" s="63"/>
      <c r="BG81" s="63"/>
      <c r="BH81" s="39"/>
      <c r="BI81" s="24">
        <f t="shared" si="33"/>
        <v>-6.8</v>
      </c>
      <c r="BJ81" s="24"/>
      <c r="BK81" s="1"/>
      <c r="BL81" s="1"/>
      <c r="BM81" s="1"/>
      <c r="BN81" s="1"/>
      <c r="BO81" s="1"/>
      <c r="BP81" s="1"/>
      <c r="BQ81" s="85"/>
      <c r="BR81" s="85"/>
      <c r="BS81" s="85"/>
      <c r="BT81" s="85"/>
      <c r="BU81" s="85"/>
      <c r="BV81" s="85"/>
      <c r="BW81" s="85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9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9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9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9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9"/>
      <c r="GV81" s="8"/>
      <c r="GW81" s="8"/>
    </row>
    <row r="82" spans="1:205" s="2" customFormat="1" ht="17.100000000000001" customHeight="1">
      <c r="A82" s="13" t="s">
        <v>65</v>
      </c>
      <c r="B82" s="5">
        <v>1</v>
      </c>
      <c r="C82" s="5">
        <v>10</v>
      </c>
      <c r="D82" s="5"/>
      <c r="E82" s="5"/>
      <c r="F82" s="4">
        <f t="shared" si="48"/>
        <v>0.97139693670418892</v>
      </c>
      <c r="G82" s="5">
        <v>10</v>
      </c>
      <c r="H82" s="5"/>
      <c r="I82" s="5"/>
      <c r="J82" s="4">
        <f t="shared" si="49"/>
        <v>1</v>
      </c>
      <c r="K82" s="69">
        <v>15</v>
      </c>
      <c r="L82" s="5"/>
      <c r="M82" s="5"/>
      <c r="N82" s="4">
        <f t="shared" si="50"/>
        <v>1.3</v>
      </c>
      <c r="O82" s="5">
        <v>15</v>
      </c>
      <c r="P82" s="5"/>
      <c r="Q82" s="5"/>
      <c r="R82" s="4">
        <f t="shared" si="51"/>
        <v>1.2413157894736842</v>
      </c>
      <c r="S82" s="5">
        <v>5</v>
      </c>
      <c r="T82" s="5"/>
      <c r="U82" s="5"/>
      <c r="V82" s="4">
        <f t="shared" si="52"/>
        <v>1.0894334140435837</v>
      </c>
      <c r="W82" s="5">
        <v>10</v>
      </c>
      <c r="X82" s="5"/>
      <c r="Y82" s="5"/>
      <c r="Z82" s="4">
        <f t="shared" si="53"/>
        <v>0.94018995010691375</v>
      </c>
      <c r="AA82" s="5">
        <v>10</v>
      </c>
      <c r="AB82" s="5"/>
      <c r="AC82" s="5"/>
      <c r="AD82" s="4">
        <f t="shared" si="54"/>
        <v>0.86742004872233458</v>
      </c>
      <c r="AE82" s="5">
        <v>10</v>
      </c>
      <c r="AF82" s="5" t="s">
        <v>418</v>
      </c>
      <c r="AG82" s="5" t="s">
        <v>418</v>
      </c>
      <c r="AH82" s="5" t="s">
        <v>418</v>
      </c>
      <c r="AI82" s="5" t="s">
        <v>418</v>
      </c>
      <c r="AJ82" s="31">
        <f t="shared" si="29"/>
        <v>1.0516586169781017</v>
      </c>
      <c r="AK82" s="32">
        <v>2602</v>
      </c>
      <c r="AL82" s="24">
        <f t="shared" si="30"/>
        <v>2736.4</v>
      </c>
      <c r="AM82" s="24">
        <f t="shared" si="31"/>
        <v>134.40000000000009</v>
      </c>
      <c r="AN82" s="24"/>
      <c r="AO82" s="24">
        <v>233.6</v>
      </c>
      <c r="AP82" s="24">
        <v>164.5</v>
      </c>
      <c r="AQ82" s="24">
        <v>309.7</v>
      </c>
      <c r="AR82" s="24">
        <v>282.8</v>
      </c>
      <c r="AS82" s="24"/>
      <c r="AT82" s="24">
        <v>269.10000000000002</v>
      </c>
      <c r="AU82" s="24">
        <v>296.8</v>
      </c>
      <c r="AV82" s="24">
        <v>168.2</v>
      </c>
      <c r="AW82" s="24">
        <v>272.10000000000002</v>
      </c>
      <c r="AX82" s="24">
        <v>428.8</v>
      </c>
      <c r="AY82" s="24">
        <v>147.5</v>
      </c>
      <c r="AZ82" s="24">
        <v>181.3</v>
      </c>
      <c r="BA82" s="24"/>
      <c r="BB82" s="24">
        <f t="shared" si="32"/>
        <v>-18</v>
      </c>
      <c r="BC82" s="63"/>
      <c r="BD82" s="39"/>
      <c r="BE82" s="39"/>
      <c r="BF82" s="63"/>
      <c r="BG82" s="63"/>
      <c r="BH82" s="39"/>
      <c r="BI82" s="24">
        <f t="shared" si="33"/>
        <v>-18</v>
      </c>
      <c r="BJ82" s="24"/>
      <c r="BK82" s="1"/>
      <c r="BL82" s="1"/>
      <c r="BM82" s="1"/>
      <c r="BN82" s="1"/>
      <c r="BO82" s="1"/>
      <c r="BP82" s="1"/>
      <c r="BQ82" s="85"/>
      <c r="BR82" s="85"/>
      <c r="BS82" s="85"/>
      <c r="BT82" s="85"/>
      <c r="BU82" s="85"/>
      <c r="BV82" s="85"/>
      <c r="BW82" s="85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9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9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9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9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9"/>
      <c r="GV82" s="8"/>
      <c r="GW82" s="8"/>
    </row>
    <row r="83" spans="1:205" s="2" customFormat="1" ht="17.100000000000001" customHeight="1">
      <c r="A83" s="17" t="s">
        <v>66</v>
      </c>
      <c r="B83" s="10"/>
      <c r="C83" s="10"/>
      <c r="D83" s="10"/>
      <c r="E83" s="10"/>
      <c r="F83" s="10"/>
      <c r="G83" s="10"/>
      <c r="H83" s="10"/>
      <c r="I83" s="10"/>
      <c r="J83" s="10"/>
      <c r="K83" s="73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"/>
      <c r="BL83" s="1"/>
      <c r="BM83" s="1"/>
      <c r="BN83" s="1"/>
      <c r="BO83" s="1"/>
      <c r="BP83" s="1"/>
      <c r="BQ83" s="85"/>
      <c r="BR83" s="85"/>
      <c r="BS83" s="85"/>
      <c r="BT83" s="85"/>
      <c r="BU83" s="85"/>
      <c r="BV83" s="85"/>
      <c r="BW83" s="85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9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9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9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9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9"/>
      <c r="GV83" s="8"/>
      <c r="GW83" s="8"/>
    </row>
    <row r="84" spans="1:205" s="2" customFormat="1" ht="17.100000000000001" customHeight="1">
      <c r="A84" s="13" t="s">
        <v>67</v>
      </c>
      <c r="B84" s="5">
        <v>1</v>
      </c>
      <c r="C84" s="5">
        <v>10</v>
      </c>
      <c r="D84" s="5"/>
      <c r="E84" s="5"/>
      <c r="F84" s="4">
        <f>F$33</f>
        <v>0.99439067746395426</v>
      </c>
      <c r="G84" s="5">
        <v>10</v>
      </c>
      <c r="H84" s="5"/>
      <c r="I84" s="5"/>
      <c r="J84" s="4">
        <f>J$33</f>
        <v>1.0092105263157896</v>
      </c>
      <c r="K84" s="69">
        <v>15</v>
      </c>
      <c r="L84" s="5"/>
      <c r="M84" s="5"/>
      <c r="N84" s="4">
        <f>N$33</f>
        <v>1.0333333333333334</v>
      </c>
      <c r="O84" s="5">
        <v>15</v>
      </c>
      <c r="P84" s="5"/>
      <c r="Q84" s="5"/>
      <c r="R84" s="4">
        <f>R$33</f>
        <v>1.0119158878504673</v>
      </c>
      <c r="S84" s="5">
        <v>5</v>
      </c>
      <c r="T84" s="5"/>
      <c r="U84" s="5"/>
      <c r="V84" s="4">
        <f>V$33</f>
        <v>1.0458196721311475</v>
      </c>
      <c r="W84" s="5">
        <v>10</v>
      </c>
      <c r="X84" s="5"/>
      <c r="Y84" s="5"/>
      <c r="Z84" s="4">
        <f>Z$33</f>
        <v>1.0323861294342049</v>
      </c>
      <c r="AA84" s="5">
        <v>10</v>
      </c>
      <c r="AB84" s="5"/>
      <c r="AC84" s="5"/>
      <c r="AD84" s="4">
        <f>AD$33</f>
        <v>0.86758497395603418</v>
      </c>
      <c r="AE84" s="5">
        <v>10</v>
      </c>
      <c r="AF84" s="5" t="s">
        <v>418</v>
      </c>
      <c r="AG84" s="5" t="s">
        <v>418</v>
      </c>
      <c r="AH84" s="5" t="s">
        <v>418</v>
      </c>
      <c r="AI84" s="5" t="s">
        <v>418</v>
      </c>
      <c r="AJ84" s="31">
        <f t="shared" si="29"/>
        <v>1.0011711983981484</v>
      </c>
      <c r="AK84" s="32">
        <v>602</v>
      </c>
      <c r="AL84" s="24">
        <f t="shared" si="30"/>
        <v>602.70000000000005</v>
      </c>
      <c r="AM84" s="24">
        <f t="shared" si="31"/>
        <v>0.70000000000004547</v>
      </c>
      <c r="AN84" s="24"/>
      <c r="AO84" s="24">
        <v>34.799999999999997</v>
      </c>
      <c r="AP84" s="24">
        <v>43.5</v>
      </c>
      <c r="AQ84" s="24">
        <v>94.8</v>
      </c>
      <c r="AR84" s="24">
        <v>54.6</v>
      </c>
      <c r="AS84" s="24"/>
      <c r="AT84" s="24">
        <v>40.9</v>
      </c>
      <c r="AU84" s="24">
        <v>90.3</v>
      </c>
      <c r="AV84" s="24">
        <v>38.9</v>
      </c>
      <c r="AW84" s="24">
        <v>61.5</v>
      </c>
      <c r="AX84" s="24">
        <v>74</v>
      </c>
      <c r="AY84" s="24">
        <v>25</v>
      </c>
      <c r="AZ84" s="24">
        <v>51.800000000000004</v>
      </c>
      <c r="BA84" s="24"/>
      <c r="BB84" s="24">
        <f t="shared" si="32"/>
        <v>-7.4</v>
      </c>
      <c r="BC84" s="63"/>
      <c r="BD84" s="39"/>
      <c r="BE84" s="39"/>
      <c r="BF84" s="63"/>
      <c r="BG84" s="63"/>
      <c r="BH84" s="39"/>
      <c r="BI84" s="24">
        <f t="shared" si="33"/>
        <v>-7.4</v>
      </c>
      <c r="BJ84" s="24"/>
      <c r="BK84" s="1"/>
      <c r="BL84" s="1"/>
      <c r="BM84" s="1"/>
      <c r="BN84" s="1"/>
      <c r="BO84" s="1"/>
      <c r="BP84" s="1"/>
      <c r="BQ84" s="85"/>
      <c r="BR84" s="85"/>
      <c r="BS84" s="85"/>
      <c r="BT84" s="85"/>
      <c r="BU84" s="85"/>
      <c r="BV84" s="85"/>
      <c r="BW84" s="85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9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9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9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9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9"/>
      <c r="GV84" s="8"/>
      <c r="GW84" s="8"/>
    </row>
    <row r="85" spans="1:205" s="2" customFormat="1" ht="17.100000000000001" customHeight="1">
      <c r="A85" s="13" t="s">
        <v>68</v>
      </c>
      <c r="B85" s="5">
        <v>1</v>
      </c>
      <c r="C85" s="5">
        <v>10</v>
      </c>
      <c r="D85" s="5"/>
      <c r="E85" s="5"/>
      <c r="F85" s="4">
        <f t="shared" ref="F85:F91" si="55">F$33</f>
        <v>0.99439067746395426</v>
      </c>
      <c r="G85" s="5">
        <v>10</v>
      </c>
      <c r="H85" s="5"/>
      <c r="I85" s="5"/>
      <c r="J85" s="4">
        <f t="shared" ref="J85:J91" si="56">J$33</f>
        <v>1.0092105263157896</v>
      </c>
      <c r="K85" s="69">
        <v>15</v>
      </c>
      <c r="L85" s="5"/>
      <c r="M85" s="5"/>
      <c r="N85" s="4">
        <f t="shared" ref="N85:N91" si="57">N$33</f>
        <v>1.0333333333333334</v>
      </c>
      <c r="O85" s="5">
        <v>15</v>
      </c>
      <c r="P85" s="5"/>
      <c r="Q85" s="5"/>
      <c r="R85" s="4">
        <f t="shared" ref="R85:R91" si="58">R$33</f>
        <v>1.0119158878504673</v>
      </c>
      <c r="S85" s="5">
        <v>5</v>
      </c>
      <c r="T85" s="5"/>
      <c r="U85" s="5"/>
      <c r="V85" s="4">
        <f t="shared" ref="V85:V91" si="59">V$33</f>
        <v>1.0458196721311475</v>
      </c>
      <c r="W85" s="5">
        <v>10</v>
      </c>
      <c r="X85" s="5"/>
      <c r="Y85" s="5"/>
      <c r="Z85" s="4">
        <f t="shared" ref="Z85:Z91" si="60">Z$33</f>
        <v>1.0323861294342049</v>
      </c>
      <c r="AA85" s="5">
        <v>10</v>
      </c>
      <c r="AB85" s="5"/>
      <c r="AC85" s="5"/>
      <c r="AD85" s="4">
        <f t="shared" ref="AD85:AD91" si="61">AD$33</f>
        <v>0.86758497395603418</v>
      </c>
      <c r="AE85" s="5">
        <v>10</v>
      </c>
      <c r="AF85" s="5" t="s">
        <v>418</v>
      </c>
      <c r="AG85" s="5" t="s">
        <v>418</v>
      </c>
      <c r="AH85" s="5" t="s">
        <v>418</v>
      </c>
      <c r="AI85" s="5" t="s">
        <v>418</v>
      </c>
      <c r="AJ85" s="31">
        <f t="shared" si="29"/>
        <v>1.0011711983981484</v>
      </c>
      <c r="AK85" s="32">
        <v>570</v>
      </c>
      <c r="AL85" s="24">
        <f t="shared" si="30"/>
        <v>570.70000000000005</v>
      </c>
      <c r="AM85" s="24">
        <f t="shared" si="31"/>
        <v>0.70000000000004547</v>
      </c>
      <c r="AN85" s="24"/>
      <c r="AO85" s="24">
        <v>44.3</v>
      </c>
      <c r="AP85" s="24">
        <v>37.200000000000003</v>
      </c>
      <c r="AQ85" s="24">
        <v>64.5</v>
      </c>
      <c r="AR85" s="24">
        <v>55</v>
      </c>
      <c r="AS85" s="24"/>
      <c r="AT85" s="24">
        <v>40.9</v>
      </c>
      <c r="AU85" s="24">
        <v>51.4</v>
      </c>
      <c r="AV85" s="24">
        <v>67.5</v>
      </c>
      <c r="AW85" s="24">
        <v>54.8</v>
      </c>
      <c r="AX85" s="24">
        <v>89.4</v>
      </c>
      <c r="AY85" s="24">
        <v>23.6</v>
      </c>
      <c r="AZ85" s="24">
        <v>49</v>
      </c>
      <c r="BA85" s="24"/>
      <c r="BB85" s="24">
        <f t="shared" si="32"/>
        <v>-6.9</v>
      </c>
      <c r="BC85" s="63"/>
      <c r="BD85" s="39"/>
      <c r="BE85" s="39"/>
      <c r="BF85" s="63"/>
      <c r="BG85" s="63"/>
      <c r="BH85" s="39"/>
      <c r="BI85" s="24">
        <f t="shared" si="33"/>
        <v>-6.9</v>
      </c>
      <c r="BJ85" s="24"/>
      <c r="BK85" s="1"/>
      <c r="BL85" s="1"/>
      <c r="BM85" s="1"/>
      <c r="BN85" s="1"/>
      <c r="BO85" s="1"/>
      <c r="BP85" s="1"/>
      <c r="BQ85" s="85"/>
      <c r="BR85" s="85"/>
      <c r="BS85" s="85"/>
      <c r="BT85" s="85"/>
      <c r="BU85" s="85"/>
      <c r="BV85" s="85"/>
      <c r="BW85" s="85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9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9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9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9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9"/>
      <c r="GV85" s="8"/>
      <c r="GW85" s="8"/>
    </row>
    <row r="86" spans="1:205" s="2" customFormat="1" ht="17.100000000000001" customHeight="1">
      <c r="A86" s="13" t="s">
        <v>69</v>
      </c>
      <c r="B86" s="5">
        <v>1</v>
      </c>
      <c r="C86" s="5">
        <v>10</v>
      </c>
      <c r="D86" s="5"/>
      <c r="E86" s="5"/>
      <c r="F86" s="4">
        <f t="shared" si="55"/>
        <v>0.99439067746395426</v>
      </c>
      <c r="G86" s="5">
        <v>10</v>
      </c>
      <c r="H86" s="5"/>
      <c r="I86" s="5"/>
      <c r="J86" s="4">
        <f t="shared" si="56"/>
        <v>1.0092105263157896</v>
      </c>
      <c r="K86" s="69">
        <v>15</v>
      </c>
      <c r="L86" s="5"/>
      <c r="M86" s="5"/>
      <c r="N86" s="4">
        <f t="shared" si="57"/>
        <v>1.0333333333333334</v>
      </c>
      <c r="O86" s="5">
        <v>15</v>
      </c>
      <c r="P86" s="5"/>
      <c r="Q86" s="5"/>
      <c r="R86" s="4">
        <f t="shared" si="58"/>
        <v>1.0119158878504673</v>
      </c>
      <c r="S86" s="5">
        <v>5</v>
      </c>
      <c r="T86" s="5"/>
      <c r="U86" s="5"/>
      <c r="V86" s="4">
        <f t="shared" si="59"/>
        <v>1.0458196721311475</v>
      </c>
      <c r="W86" s="5">
        <v>10</v>
      </c>
      <c r="X86" s="5"/>
      <c r="Y86" s="5"/>
      <c r="Z86" s="4">
        <f t="shared" si="60"/>
        <v>1.0323861294342049</v>
      </c>
      <c r="AA86" s="5">
        <v>10</v>
      </c>
      <c r="AB86" s="5"/>
      <c r="AC86" s="5"/>
      <c r="AD86" s="4">
        <f t="shared" si="61"/>
        <v>0.86758497395603418</v>
      </c>
      <c r="AE86" s="5">
        <v>10</v>
      </c>
      <c r="AF86" s="5" t="s">
        <v>418</v>
      </c>
      <c r="AG86" s="5" t="s">
        <v>418</v>
      </c>
      <c r="AH86" s="5" t="s">
        <v>418</v>
      </c>
      <c r="AI86" s="5" t="s">
        <v>418</v>
      </c>
      <c r="AJ86" s="31">
        <f t="shared" si="29"/>
        <v>1.0011711983981484</v>
      </c>
      <c r="AK86" s="32">
        <v>849</v>
      </c>
      <c r="AL86" s="24">
        <f t="shared" si="30"/>
        <v>850</v>
      </c>
      <c r="AM86" s="24">
        <f t="shared" si="31"/>
        <v>1</v>
      </c>
      <c r="AN86" s="24"/>
      <c r="AO86" s="24">
        <v>91.1</v>
      </c>
      <c r="AP86" s="24">
        <v>61</v>
      </c>
      <c r="AQ86" s="24">
        <v>92</v>
      </c>
      <c r="AR86" s="24">
        <v>78.099999999999994</v>
      </c>
      <c r="AS86" s="24"/>
      <c r="AT86" s="24">
        <v>51.7</v>
      </c>
      <c r="AU86" s="24">
        <v>127.6</v>
      </c>
      <c r="AV86" s="24">
        <v>51.9</v>
      </c>
      <c r="AW86" s="24">
        <v>88.3</v>
      </c>
      <c r="AX86" s="24">
        <v>110.5</v>
      </c>
      <c r="AY86" s="24">
        <v>35.200000000000003</v>
      </c>
      <c r="AZ86" s="24">
        <v>73.099999999999994</v>
      </c>
      <c r="BA86" s="24"/>
      <c r="BB86" s="24">
        <f t="shared" si="32"/>
        <v>-10.5</v>
      </c>
      <c r="BC86" s="63"/>
      <c r="BD86" s="39"/>
      <c r="BE86" s="39"/>
      <c r="BF86" s="63"/>
      <c r="BG86" s="63"/>
      <c r="BH86" s="39"/>
      <c r="BI86" s="24">
        <f t="shared" si="33"/>
        <v>-10.5</v>
      </c>
      <c r="BJ86" s="24"/>
      <c r="BK86" s="1"/>
      <c r="BL86" s="1"/>
      <c r="BM86" s="1"/>
      <c r="BN86" s="1"/>
      <c r="BO86" s="1"/>
      <c r="BP86" s="1"/>
      <c r="BQ86" s="85"/>
      <c r="BR86" s="85"/>
      <c r="BS86" s="85"/>
      <c r="BT86" s="85"/>
      <c r="BU86" s="85"/>
      <c r="BV86" s="85"/>
      <c r="BW86" s="85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9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9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9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9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9"/>
      <c r="GV86" s="8"/>
      <c r="GW86" s="8"/>
    </row>
    <row r="87" spans="1:205" s="2" customFormat="1" ht="17.100000000000001" customHeight="1">
      <c r="A87" s="13" t="s">
        <v>70</v>
      </c>
      <c r="B87" s="5">
        <v>1</v>
      </c>
      <c r="C87" s="5">
        <v>10</v>
      </c>
      <c r="D87" s="5"/>
      <c r="E87" s="5"/>
      <c r="F87" s="4">
        <f t="shared" si="55"/>
        <v>0.99439067746395426</v>
      </c>
      <c r="G87" s="5">
        <v>10</v>
      </c>
      <c r="H87" s="5"/>
      <c r="I87" s="5"/>
      <c r="J87" s="4">
        <f t="shared" si="56"/>
        <v>1.0092105263157896</v>
      </c>
      <c r="K87" s="69">
        <v>15</v>
      </c>
      <c r="L87" s="5"/>
      <c r="M87" s="5"/>
      <c r="N87" s="4">
        <f t="shared" si="57"/>
        <v>1.0333333333333334</v>
      </c>
      <c r="O87" s="5">
        <v>15</v>
      </c>
      <c r="P87" s="5"/>
      <c r="Q87" s="5"/>
      <c r="R87" s="4">
        <f t="shared" si="58"/>
        <v>1.0119158878504673</v>
      </c>
      <c r="S87" s="5">
        <v>5</v>
      </c>
      <c r="T87" s="5"/>
      <c r="U87" s="5"/>
      <c r="V87" s="4">
        <f t="shared" si="59"/>
        <v>1.0458196721311475</v>
      </c>
      <c r="W87" s="5">
        <v>10</v>
      </c>
      <c r="X87" s="5"/>
      <c r="Y87" s="5"/>
      <c r="Z87" s="4">
        <f t="shared" si="60"/>
        <v>1.0323861294342049</v>
      </c>
      <c r="AA87" s="5">
        <v>10</v>
      </c>
      <c r="AB87" s="5"/>
      <c r="AC87" s="5"/>
      <c r="AD87" s="4">
        <f t="shared" si="61"/>
        <v>0.86758497395603418</v>
      </c>
      <c r="AE87" s="5">
        <v>10</v>
      </c>
      <c r="AF87" s="5" t="s">
        <v>418</v>
      </c>
      <c r="AG87" s="5" t="s">
        <v>418</v>
      </c>
      <c r="AH87" s="5" t="s">
        <v>418</v>
      </c>
      <c r="AI87" s="5" t="s">
        <v>418</v>
      </c>
      <c r="AJ87" s="31">
        <f t="shared" si="29"/>
        <v>1.0011711983981484</v>
      </c>
      <c r="AK87" s="32">
        <v>1096</v>
      </c>
      <c r="AL87" s="24">
        <f t="shared" si="30"/>
        <v>1097.3</v>
      </c>
      <c r="AM87" s="24">
        <f t="shared" si="31"/>
        <v>1.2999999999999545</v>
      </c>
      <c r="AN87" s="24"/>
      <c r="AO87" s="24">
        <v>85.8</v>
      </c>
      <c r="AP87" s="24">
        <v>65.2</v>
      </c>
      <c r="AQ87" s="24">
        <v>132.19999999999999</v>
      </c>
      <c r="AR87" s="24">
        <v>112.3</v>
      </c>
      <c r="AS87" s="24"/>
      <c r="AT87" s="24">
        <v>81.3</v>
      </c>
      <c r="AU87" s="24">
        <v>92.8</v>
      </c>
      <c r="AV87" s="24">
        <v>131.30000000000001</v>
      </c>
      <c r="AW87" s="24">
        <v>109.9</v>
      </c>
      <c r="AX87" s="24">
        <v>160.19999999999999</v>
      </c>
      <c r="AY87" s="24">
        <v>45.4</v>
      </c>
      <c r="AZ87" s="24">
        <v>94.3</v>
      </c>
      <c r="BA87" s="24"/>
      <c r="BB87" s="24">
        <f t="shared" si="32"/>
        <v>-13.4</v>
      </c>
      <c r="BC87" s="63"/>
      <c r="BD87" s="39"/>
      <c r="BE87" s="39"/>
      <c r="BF87" s="63"/>
      <c r="BG87" s="63"/>
      <c r="BH87" s="39"/>
      <c r="BI87" s="24">
        <f t="shared" si="33"/>
        <v>-13.4</v>
      </c>
      <c r="BJ87" s="24"/>
      <c r="BK87" s="1"/>
      <c r="BL87" s="1"/>
      <c r="BM87" s="1"/>
      <c r="BN87" s="1"/>
      <c r="BO87" s="1"/>
      <c r="BP87" s="1"/>
      <c r="BQ87" s="85"/>
      <c r="BR87" s="85"/>
      <c r="BS87" s="85"/>
      <c r="BT87" s="85"/>
      <c r="BU87" s="85"/>
      <c r="BV87" s="85"/>
      <c r="BW87" s="85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9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9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9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9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9"/>
      <c r="GV87" s="8"/>
      <c r="GW87" s="8"/>
    </row>
    <row r="88" spans="1:205" s="2" customFormat="1" ht="17.100000000000001" customHeight="1">
      <c r="A88" s="13" t="s">
        <v>71</v>
      </c>
      <c r="B88" s="5">
        <v>1</v>
      </c>
      <c r="C88" s="5">
        <v>10</v>
      </c>
      <c r="D88" s="5"/>
      <c r="E88" s="5"/>
      <c r="F88" s="4">
        <f t="shared" si="55"/>
        <v>0.99439067746395426</v>
      </c>
      <c r="G88" s="5">
        <v>10</v>
      </c>
      <c r="H88" s="5"/>
      <c r="I88" s="5"/>
      <c r="J88" s="4">
        <f t="shared" si="56"/>
        <v>1.0092105263157896</v>
      </c>
      <c r="K88" s="69">
        <v>15</v>
      </c>
      <c r="L88" s="5"/>
      <c r="M88" s="5"/>
      <c r="N88" s="4">
        <f t="shared" si="57"/>
        <v>1.0333333333333334</v>
      </c>
      <c r="O88" s="5">
        <v>15</v>
      </c>
      <c r="P88" s="5"/>
      <c r="Q88" s="5"/>
      <c r="R88" s="4">
        <f t="shared" si="58"/>
        <v>1.0119158878504673</v>
      </c>
      <c r="S88" s="5">
        <v>5</v>
      </c>
      <c r="T88" s="5"/>
      <c r="U88" s="5"/>
      <c r="V88" s="4">
        <f t="shared" si="59"/>
        <v>1.0458196721311475</v>
      </c>
      <c r="W88" s="5">
        <v>10</v>
      </c>
      <c r="X88" s="5"/>
      <c r="Y88" s="5"/>
      <c r="Z88" s="4">
        <f t="shared" si="60"/>
        <v>1.0323861294342049</v>
      </c>
      <c r="AA88" s="5">
        <v>10</v>
      </c>
      <c r="AB88" s="5"/>
      <c r="AC88" s="5"/>
      <c r="AD88" s="4">
        <f t="shared" si="61"/>
        <v>0.86758497395603418</v>
      </c>
      <c r="AE88" s="5">
        <v>10</v>
      </c>
      <c r="AF88" s="5" t="s">
        <v>418</v>
      </c>
      <c r="AG88" s="5" t="s">
        <v>418</v>
      </c>
      <c r="AH88" s="5" t="s">
        <v>418</v>
      </c>
      <c r="AI88" s="5" t="s">
        <v>418</v>
      </c>
      <c r="AJ88" s="31">
        <f t="shared" si="29"/>
        <v>1.0011711983981484</v>
      </c>
      <c r="AK88" s="32">
        <v>433</v>
      </c>
      <c r="AL88" s="24">
        <f t="shared" si="30"/>
        <v>433.5</v>
      </c>
      <c r="AM88" s="24">
        <f t="shared" si="31"/>
        <v>0.5</v>
      </c>
      <c r="AN88" s="24"/>
      <c r="AO88" s="24">
        <v>27.5</v>
      </c>
      <c r="AP88" s="24">
        <v>27.4</v>
      </c>
      <c r="AQ88" s="24">
        <v>66.5</v>
      </c>
      <c r="AR88" s="24">
        <v>47.3</v>
      </c>
      <c r="AS88" s="24"/>
      <c r="AT88" s="24">
        <v>21.6</v>
      </c>
      <c r="AU88" s="24">
        <v>45.6</v>
      </c>
      <c r="AV88" s="24">
        <v>53.1</v>
      </c>
      <c r="AW88" s="24">
        <v>39.5</v>
      </c>
      <c r="AX88" s="24">
        <v>55.1</v>
      </c>
      <c r="AY88" s="24">
        <v>18</v>
      </c>
      <c r="AZ88" s="24">
        <v>37.299999999999997</v>
      </c>
      <c r="BA88" s="24"/>
      <c r="BB88" s="24">
        <f t="shared" si="32"/>
        <v>-5.4</v>
      </c>
      <c r="BC88" s="63"/>
      <c r="BD88" s="39"/>
      <c r="BE88" s="39"/>
      <c r="BF88" s="63"/>
      <c r="BG88" s="63"/>
      <c r="BH88" s="39"/>
      <c r="BI88" s="24">
        <f t="shared" si="33"/>
        <v>-5.4</v>
      </c>
      <c r="BJ88" s="24"/>
      <c r="BK88" s="1"/>
      <c r="BL88" s="1"/>
      <c r="BM88" s="1"/>
      <c r="BN88" s="1"/>
      <c r="BO88" s="1"/>
      <c r="BP88" s="1"/>
      <c r="BQ88" s="85"/>
      <c r="BR88" s="85"/>
      <c r="BS88" s="85"/>
      <c r="BT88" s="85"/>
      <c r="BU88" s="85"/>
      <c r="BV88" s="85"/>
      <c r="BW88" s="85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9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9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9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9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9"/>
      <c r="GV88" s="8"/>
      <c r="GW88" s="8"/>
    </row>
    <row r="89" spans="1:205" s="2" customFormat="1" ht="17.100000000000001" customHeight="1">
      <c r="A89" s="13" t="s">
        <v>72</v>
      </c>
      <c r="B89" s="5">
        <v>1</v>
      </c>
      <c r="C89" s="5">
        <v>10</v>
      </c>
      <c r="D89" s="5"/>
      <c r="E89" s="5"/>
      <c r="F89" s="4">
        <f t="shared" si="55"/>
        <v>0.99439067746395426</v>
      </c>
      <c r="G89" s="5">
        <v>10</v>
      </c>
      <c r="H89" s="5"/>
      <c r="I89" s="5"/>
      <c r="J89" s="4">
        <f t="shared" si="56"/>
        <v>1.0092105263157896</v>
      </c>
      <c r="K89" s="69">
        <v>15</v>
      </c>
      <c r="L89" s="5"/>
      <c r="M89" s="5"/>
      <c r="N89" s="4">
        <f t="shared" si="57"/>
        <v>1.0333333333333334</v>
      </c>
      <c r="O89" s="5">
        <v>15</v>
      </c>
      <c r="P89" s="5"/>
      <c r="Q89" s="5"/>
      <c r="R89" s="4">
        <f t="shared" si="58"/>
        <v>1.0119158878504673</v>
      </c>
      <c r="S89" s="5">
        <v>5</v>
      </c>
      <c r="T89" s="5"/>
      <c r="U89" s="5"/>
      <c r="V89" s="4">
        <f t="shared" si="59"/>
        <v>1.0458196721311475</v>
      </c>
      <c r="W89" s="5">
        <v>10</v>
      </c>
      <c r="X89" s="5"/>
      <c r="Y89" s="5"/>
      <c r="Z89" s="4">
        <f t="shared" si="60"/>
        <v>1.0323861294342049</v>
      </c>
      <c r="AA89" s="5">
        <v>10</v>
      </c>
      <c r="AB89" s="5"/>
      <c r="AC89" s="5"/>
      <c r="AD89" s="4">
        <f t="shared" si="61"/>
        <v>0.86758497395603418</v>
      </c>
      <c r="AE89" s="5">
        <v>10</v>
      </c>
      <c r="AF89" s="5" t="s">
        <v>418</v>
      </c>
      <c r="AG89" s="5" t="s">
        <v>418</v>
      </c>
      <c r="AH89" s="5" t="s">
        <v>418</v>
      </c>
      <c r="AI89" s="5" t="s">
        <v>418</v>
      </c>
      <c r="AJ89" s="31">
        <f t="shared" si="29"/>
        <v>1.0011711983981484</v>
      </c>
      <c r="AK89" s="32">
        <v>1576</v>
      </c>
      <c r="AL89" s="24">
        <f t="shared" si="30"/>
        <v>1577.8</v>
      </c>
      <c r="AM89" s="24">
        <f t="shared" si="31"/>
        <v>1.7999999999999545</v>
      </c>
      <c r="AN89" s="24"/>
      <c r="AO89" s="24">
        <v>132.9</v>
      </c>
      <c r="AP89" s="24">
        <v>84.1</v>
      </c>
      <c r="AQ89" s="24">
        <v>129.30000000000001</v>
      </c>
      <c r="AR89" s="24">
        <v>113.8</v>
      </c>
      <c r="AS89" s="24"/>
      <c r="AT89" s="24">
        <v>118.8</v>
      </c>
      <c r="AU89" s="24">
        <v>127.8</v>
      </c>
      <c r="AV89" s="24">
        <v>261.89999999999998</v>
      </c>
      <c r="AW89" s="24">
        <v>164.1</v>
      </c>
      <c r="AX89" s="24">
        <v>263.60000000000002</v>
      </c>
      <c r="AY89" s="24">
        <v>65.400000000000006</v>
      </c>
      <c r="AZ89" s="24">
        <v>135.6</v>
      </c>
      <c r="BA89" s="24"/>
      <c r="BB89" s="24">
        <f t="shared" si="32"/>
        <v>-19.5</v>
      </c>
      <c r="BC89" s="63"/>
      <c r="BD89" s="39"/>
      <c r="BE89" s="39"/>
      <c r="BF89" s="63"/>
      <c r="BG89" s="63"/>
      <c r="BH89" s="39"/>
      <c r="BI89" s="24">
        <f t="shared" si="33"/>
        <v>-19.5</v>
      </c>
      <c r="BJ89" s="24"/>
      <c r="BK89" s="1"/>
      <c r="BL89" s="1"/>
      <c r="BM89" s="1"/>
      <c r="BN89" s="1"/>
      <c r="BO89" s="1"/>
      <c r="BP89" s="1"/>
      <c r="BQ89" s="85"/>
      <c r="BR89" s="85"/>
      <c r="BS89" s="85"/>
      <c r="BT89" s="85"/>
      <c r="BU89" s="85"/>
      <c r="BV89" s="85"/>
      <c r="BW89" s="85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9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9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9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9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9"/>
      <c r="GV89" s="8"/>
      <c r="GW89" s="8"/>
    </row>
    <row r="90" spans="1:205" s="2" customFormat="1" ht="17.100000000000001" customHeight="1">
      <c r="A90" s="13" t="s">
        <v>73</v>
      </c>
      <c r="B90" s="5">
        <v>1</v>
      </c>
      <c r="C90" s="5">
        <v>10</v>
      </c>
      <c r="D90" s="5"/>
      <c r="E90" s="5"/>
      <c r="F90" s="4">
        <f t="shared" si="55"/>
        <v>0.99439067746395426</v>
      </c>
      <c r="G90" s="5">
        <v>10</v>
      </c>
      <c r="H90" s="5"/>
      <c r="I90" s="5"/>
      <c r="J90" s="4">
        <f t="shared" si="56"/>
        <v>1.0092105263157896</v>
      </c>
      <c r="K90" s="69">
        <v>15</v>
      </c>
      <c r="L90" s="5"/>
      <c r="M90" s="5"/>
      <c r="N90" s="4">
        <f t="shared" si="57"/>
        <v>1.0333333333333334</v>
      </c>
      <c r="O90" s="5">
        <v>15</v>
      </c>
      <c r="P90" s="5"/>
      <c r="Q90" s="5"/>
      <c r="R90" s="4">
        <f t="shared" si="58"/>
        <v>1.0119158878504673</v>
      </c>
      <c r="S90" s="5">
        <v>5</v>
      </c>
      <c r="T90" s="5"/>
      <c r="U90" s="5"/>
      <c r="V90" s="4">
        <f t="shared" si="59"/>
        <v>1.0458196721311475</v>
      </c>
      <c r="W90" s="5">
        <v>10</v>
      </c>
      <c r="X90" s="5"/>
      <c r="Y90" s="5"/>
      <c r="Z90" s="4">
        <f t="shared" si="60"/>
        <v>1.0323861294342049</v>
      </c>
      <c r="AA90" s="5">
        <v>10</v>
      </c>
      <c r="AB90" s="5"/>
      <c r="AC90" s="5"/>
      <c r="AD90" s="4">
        <f t="shared" si="61"/>
        <v>0.86758497395603418</v>
      </c>
      <c r="AE90" s="5">
        <v>10</v>
      </c>
      <c r="AF90" s="5" t="s">
        <v>418</v>
      </c>
      <c r="AG90" s="5" t="s">
        <v>418</v>
      </c>
      <c r="AH90" s="5" t="s">
        <v>418</v>
      </c>
      <c r="AI90" s="5" t="s">
        <v>418</v>
      </c>
      <c r="AJ90" s="31">
        <f t="shared" si="29"/>
        <v>1.0011711983981484</v>
      </c>
      <c r="AK90" s="32">
        <v>1537</v>
      </c>
      <c r="AL90" s="24">
        <f t="shared" si="30"/>
        <v>1538.8</v>
      </c>
      <c r="AM90" s="24">
        <f t="shared" si="31"/>
        <v>1.7999999999999545</v>
      </c>
      <c r="AN90" s="24"/>
      <c r="AO90" s="24">
        <v>76.7</v>
      </c>
      <c r="AP90" s="24">
        <v>164.9</v>
      </c>
      <c r="AQ90" s="24">
        <v>200.4</v>
      </c>
      <c r="AR90" s="24">
        <v>70.099999999999994</v>
      </c>
      <c r="AS90" s="24"/>
      <c r="AT90" s="24">
        <v>98</v>
      </c>
      <c r="AU90" s="24">
        <v>277.39999999999998</v>
      </c>
      <c r="AV90" s="24">
        <v>171.1</v>
      </c>
      <c r="AW90" s="24">
        <v>130.5</v>
      </c>
      <c r="AX90" s="24">
        <v>172.6</v>
      </c>
      <c r="AY90" s="24">
        <v>63.7</v>
      </c>
      <c r="AZ90" s="24">
        <v>132.19999999999999</v>
      </c>
      <c r="BA90" s="24"/>
      <c r="BB90" s="24">
        <f t="shared" si="32"/>
        <v>-18.8</v>
      </c>
      <c r="BC90" s="63"/>
      <c r="BD90" s="39"/>
      <c r="BE90" s="39"/>
      <c r="BF90" s="63"/>
      <c r="BG90" s="63"/>
      <c r="BH90" s="39"/>
      <c r="BI90" s="24">
        <f t="shared" si="33"/>
        <v>-18.8</v>
      </c>
      <c r="BJ90" s="24"/>
      <c r="BK90" s="1"/>
      <c r="BL90" s="1"/>
      <c r="BM90" s="1"/>
      <c r="BN90" s="1"/>
      <c r="BO90" s="1"/>
      <c r="BP90" s="1"/>
      <c r="BQ90" s="85"/>
      <c r="BR90" s="85"/>
      <c r="BS90" s="85"/>
      <c r="BT90" s="85"/>
      <c r="BU90" s="85"/>
      <c r="BV90" s="85"/>
      <c r="BW90" s="85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9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9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9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9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9"/>
      <c r="GV90" s="8"/>
      <c r="GW90" s="8"/>
    </row>
    <row r="91" spans="1:205" s="2" customFormat="1" ht="17.100000000000001" customHeight="1">
      <c r="A91" s="13" t="s">
        <v>74</v>
      </c>
      <c r="B91" s="5">
        <v>1</v>
      </c>
      <c r="C91" s="5">
        <v>10</v>
      </c>
      <c r="D91" s="5"/>
      <c r="E91" s="5"/>
      <c r="F91" s="4">
        <f t="shared" si="55"/>
        <v>0.99439067746395426</v>
      </c>
      <c r="G91" s="5">
        <v>10</v>
      </c>
      <c r="H91" s="5"/>
      <c r="I91" s="5"/>
      <c r="J91" s="4">
        <f t="shared" si="56"/>
        <v>1.0092105263157896</v>
      </c>
      <c r="K91" s="69">
        <v>15</v>
      </c>
      <c r="L91" s="5"/>
      <c r="M91" s="5"/>
      <c r="N91" s="4">
        <f t="shared" si="57"/>
        <v>1.0333333333333334</v>
      </c>
      <c r="O91" s="5">
        <v>15</v>
      </c>
      <c r="P91" s="5"/>
      <c r="Q91" s="5"/>
      <c r="R91" s="4">
        <f t="shared" si="58"/>
        <v>1.0119158878504673</v>
      </c>
      <c r="S91" s="5">
        <v>5</v>
      </c>
      <c r="T91" s="5"/>
      <c r="U91" s="5"/>
      <c r="V91" s="4">
        <f t="shared" si="59"/>
        <v>1.0458196721311475</v>
      </c>
      <c r="W91" s="5">
        <v>10</v>
      </c>
      <c r="X91" s="5"/>
      <c r="Y91" s="5"/>
      <c r="Z91" s="4">
        <f t="shared" si="60"/>
        <v>1.0323861294342049</v>
      </c>
      <c r="AA91" s="5">
        <v>10</v>
      </c>
      <c r="AB91" s="5"/>
      <c r="AC91" s="5"/>
      <c r="AD91" s="4">
        <f t="shared" si="61"/>
        <v>0.86758497395603418</v>
      </c>
      <c r="AE91" s="5">
        <v>10</v>
      </c>
      <c r="AF91" s="5" t="s">
        <v>418</v>
      </c>
      <c r="AG91" s="5" t="s">
        <v>418</v>
      </c>
      <c r="AH91" s="5" t="s">
        <v>418</v>
      </c>
      <c r="AI91" s="5" t="s">
        <v>418</v>
      </c>
      <c r="AJ91" s="31">
        <f t="shared" si="29"/>
        <v>1.0011711983981484</v>
      </c>
      <c r="AK91" s="32">
        <v>749</v>
      </c>
      <c r="AL91" s="24">
        <f t="shared" si="30"/>
        <v>749.9</v>
      </c>
      <c r="AM91" s="24">
        <f t="shared" si="31"/>
        <v>0.89999999999997726</v>
      </c>
      <c r="AN91" s="24"/>
      <c r="AO91" s="24">
        <v>39.1</v>
      </c>
      <c r="AP91" s="24">
        <v>43.6</v>
      </c>
      <c r="AQ91" s="24">
        <v>125</v>
      </c>
      <c r="AR91" s="24">
        <v>89</v>
      </c>
      <c r="AS91" s="24"/>
      <c r="AT91" s="24">
        <v>38.1</v>
      </c>
      <c r="AU91" s="24">
        <v>109.6</v>
      </c>
      <c r="AV91" s="24">
        <v>56.7</v>
      </c>
      <c r="AW91" s="24">
        <v>76.900000000000006</v>
      </c>
      <c r="AX91" s="24">
        <v>85.6</v>
      </c>
      <c r="AY91" s="24">
        <v>31.1</v>
      </c>
      <c r="AZ91" s="24">
        <v>64.399999999999991</v>
      </c>
      <c r="BA91" s="24"/>
      <c r="BB91" s="24">
        <f t="shared" si="32"/>
        <v>-9.1999999999999993</v>
      </c>
      <c r="BC91" s="63"/>
      <c r="BD91" s="39"/>
      <c r="BE91" s="39"/>
      <c r="BF91" s="63"/>
      <c r="BG91" s="63"/>
      <c r="BH91" s="39"/>
      <c r="BI91" s="24">
        <f t="shared" si="33"/>
        <v>-9.1999999999999993</v>
      </c>
      <c r="BJ91" s="24"/>
      <c r="BK91" s="1"/>
      <c r="BL91" s="1"/>
      <c r="BM91" s="1"/>
      <c r="BN91" s="1"/>
      <c r="BO91" s="1"/>
      <c r="BP91" s="1"/>
      <c r="BQ91" s="85"/>
      <c r="BR91" s="85"/>
      <c r="BS91" s="85"/>
      <c r="BT91" s="85"/>
      <c r="BU91" s="85"/>
      <c r="BV91" s="85"/>
      <c r="BW91" s="85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9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9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9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9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9"/>
      <c r="GV91" s="8"/>
      <c r="GW91" s="8"/>
    </row>
    <row r="92" spans="1:205" s="2" customFormat="1" ht="17.100000000000001" customHeight="1">
      <c r="A92" s="17" t="s">
        <v>75</v>
      </c>
      <c r="B92" s="10"/>
      <c r="C92" s="10"/>
      <c r="D92" s="10"/>
      <c r="E92" s="10"/>
      <c r="F92" s="10"/>
      <c r="G92" s="10"/>
      <c r="H92" s="10"/>
      <c r="I92" s="10"/>
      <c r="J92" s="10"/>
      <c r="K92" s="73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"/>
      <c r="BL92" s="1"/>
      <c r="BM92" s="1"/>
      <c r="BN92" s="1"/>
      <c r="BO92" s="1"/>
      <c r="BP92" s="1"/>
      <c r="BQ92" s="85"/>
      <c r="BR92" s="85"/>
      <c r="BS92" s="85"/>
      <c r="BT92" s="85"/>
      <c r="BU92" s="85"/>
      <c r="BV92" s="85"/>
      <c r="BW92" s="85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9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9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9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9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9"/>
      <c r="GV92" s="8"/>
      <c r="GW92" s="8"/>
    </row>
    <row r="93" spans="1:205" s="2" customFormat="1" ht="17.100000000000001" customHeight="1">
      <c r="A93" s="13" t="s">
        <v>76</v>
      </c>
      <c r="B93" s="5">
        <v>1</v>
      </c>
      <c r="C93" s="5">
        <v>10</v>
      </c>
      <c r="D93" s="5"/>
      <c r="E93" s="5"/>
      <c r="F93" s="4">
        <f>F$34</f>
        <v>1.040776936232592</v>
      </c>
      <c r="G93" s="5">
        <v>10</v>
      </c>
      <c r="H93" s="5"/>
      <c r="I93" s="5"/>
      <c r="J93" s="4">
        <f>J$34</f>
        <v>1.0249999999999999</v>
      </c>
      <c r="K93" s="69">
        <v>15</v>
      </c>
      <c r="L93" s="5"/>
      <c r="M93" s="5"/>
      <c r="N93" s="4">
        <f>N$34</f>
        <v>0.625</v>
      </c>
      <c r="O93" s="5">
        <v>15</v>
      </c>
      <c r="P93" s="5"/>
      <c r="Q93" s="5"/>
      <c r="R93" s="4">
        <f>R$34</f>
        <v>1.052</v>
      </c>
      <c r="S93" s="5">
        <v>5</v>
      </c>
      <c r="T93" s="5"/>
      <c r="U93" s="5"/>
      <c r="V93" s="4">
        <f>V$34</f>
        <v>1.0058671428571428</v>
      </c>
      <c r="W93" s="5">
        <v>10</v>
      </c>
      <c r="X93" s="5"/>
      <c r="Y93" s="5"/>
      <c r="Z93" s="4">
        <f>Z$34</f>
        <v>0.99667108638541191</v>
      </c>
      <c r="AA93" s="5">
        <v>10</v>
      </c>
      <c r="AB93" s="5"/>
      <c r="AC93" s="5"/>
      <c r="AD93" s="4">
        <f>AD$34</f>
        <v>0.98784698637805568</v>
      </c>
      <c r="AE93" s="5">
        <v>10</v>
      </c>
      <c r="AF93" s="5" t="s">
        <v>418</v>
      </c>
      <c r="AG93" s="5" t="s">
        <v>418</v>
      </c>
      <c r="AH93" s="5" t="s">
        <v>418</v>
      </c>
      <c r="AI93" s="5" t="s">
        <v>418</v>
      </c>
      <c r="AJ93" s="31">
        <f t="shared" si="29"/>
        <v>0.94496025315920029</v>
      </c>
      <c r="AK93" s="32">
        <v>1663</v>
      </c>
      <c r="AL93" s="24">
        <f t="shared" si="30"/>
        <v>1571.5</v>
      </c>
      <c r="AM93" s="24">
        <f t="shared" si="31"/>
        <v>-91.5</v>
      </c>
      <c r="AN93" s="24"/>
      <c r="AO93" s="24">
        <v>178.4</v>
      </c>
      <c r="AP93" s="24">
        <v>60.5</v>
      </c>
      <c r="AQ93" s="24">
        <v>179.1</v>
      </c>
      <c r="AR93" s="24">
        <v>187.5</v>
      </c>
      <c r="AS93" s="24"/>
      <c r="AT93" s="24">
        <v>155.5</v>
      </c>
      <c r="AU93" s="24">
        <v>183.8</v>
      </c>
      <c r="AV93" s="24">
        <v>74.599999999999994</v>
      </c>
      <c r="AW93" s="24">
        <v>170.4</v>
      </c>
      <c r="AX93" s="24">
        <v>345.2</v>
      </c>
      <c r="AY93" s="24">
        <v>5.6</v>
      </c>
      <c r="AZ93" s="24">
        <v>143.5</v>
      </c>
      <c r="BA93" s="24"/>
      <c r="BB93" s="24">
        <f t="shared" si="32"/>
        <v>-112.6</v>
      </c>
      <c r="BC93" s="63"/>
      <c r="BD93" s="39"/>
      <c r="BE93" s="39"/>
      <c r="BF93" s="63"/>
      <c r="BG93" s="63"/>
      <c r="BH93" s="39"/>
      <c r="BI93" s="24">
        <f t="shared" si="33"/>
        <v>-112.6</v>
      </c>
      <c r="BJ93" s="24"/>
      <c r="BK93" s="1"/>
      <c r="BL93" s="1"/>
      <c r="BM93" s="1"/>
      <c r="BN93" s="1"/>
      <c r="BO93" s="1"/>
      <c r="BP93" s="1"/>
      <c r="BQ93" s="85"/>
      <c r="BR93" s="85"/>
      <c r="BS93" s="85"/>
      <c r="BT93" s="85"/>
      <c r="BU93" s="85"/>
      <c r="BV93" s="85"/>
      <c r="BW93" s="85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9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9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9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9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9"/>
      <c r="GV93" s="8"/>
      <c r="GW93" s="8"/>
    </row>
    <row r="94" spans="1:205" s="2" customFormat="1" ht="17.100000000000001" customHeight="1">
      <c r="A94" s="33" t="s">
        <v>77</v>
      </c>
      <c r="B94" s="5">
        <v>1</v>
      </c>
      <c r="C94" s="5">
        <v>10</v>
      </c>
      <c r="D94" s="5"/>
      <c r="E94" s="5"/>
      <c r="F94" s="4">
        <f t="shared" ref="F94:F100" si="62">F$34</f>
        <v>1.040776936232592</v>
      </c>
      <c r="G94" s="5">
        <v>10</v>
      </c>
      <c r="H94" s="5"/>
      <c r="I94" s="5"/>
      <c r="J94" s="4">
        <f t="shared" ref="J94:J100" si="63">J$34</f>
        <v>1.0249999999999999</v>
      </c>
      <c r="K94" s="69">
        <v>15</v>
      </c>
      <c r="L94" s="5"/>
      <c r="M94" s="5"/>
      <c r="N94" s="4">
        <f t="shared" ref="N94:N100" si="64">N$34</f>
        <v>0.625</v>
      </c>
      <c r="O94" s="5">
        <v>15</v>
      </c>
      <c r="P94" s="5"/>
      <c r="Q94" s="5"/>
      <c r="R94" s="4">
        <f t="shared" ref="R94:R100" si="65">R$34</f>
        <v>1.052</v>
      </c>
      <c r="S94" s="5">
        <v>5</v>
      </c>
      <c r="T94" s="5"/>
      <c r="U94" s="5"/>
      <c r="V94" s="4">
        <f t="shared" ref="V94:V100" si="66">V$34</f>
        <v>1.0058671428571428</v>
      </c>
      <c r="W94" s="5">
        <v>10</v>
      </c>
      <c r="X94" s="5"/>
      <c r="Y94" s="5"/>
      <c r="Z94" s="4">
        <f t="shared" ref="Z94:Z100" si="67">Z$34</f>
        <v>0.99667108638541191</v>
      </c>
      <c r="AA94" s="5">
        <v>10</v>
      </c>
      <c r="AB94" s="5"/>
      <c r="AC94" s="5"/>
      <c r="AD94" s="4">
        <f t="shared" ref="AD94:AD100" si="68">AD$34</f>
        <v>0.98784698637805568</v>
      </c>
      <c r="AE94" s="5">
        <v>10</v>
      </c>
      <c r="AF94" s="5" t="s">
        <v>418</v>
      </c>
      <c r="AG94" s="5" t="s">
        <v>418</v>
      </c>
      <c r="AH94" s="5" t="s">
        <v>418</v>
      </c>
      <c r="AI94" s="5" t="s">
        <v>418</v>
      </c>
      <c r="AJ94" s="31">
        <f t="shared" si="29"/>
        <v>0.94496025315920029</v>
      </c>
      <c r="AK94" s="32">
        <v>1148</v>
      </c>
      <c r="AL94" s="24">
        <f t="shared" si="30"/>
        <v>1084.8</v>
      </c>
      <c r="AM94" s="24">
        <f t="shared" si="31"/>
        <v>-63.200000000000045</v>
      </c>
      <c r="AN94" s="24"/>
      <c r="AO94" s="24">
        <v>98.6</v>
      </c>
      <c r="AP94" s="24">
        <v>95.5</v>
      </c>
      <c r="AQ94" s="24">
        <v>96.1</v>
      </c>
      <c r="AR94" s="24">
        <v>105.7</v>
      </c>
      <c r="AS94" s="24"/>
      <c r="AT94" s="24">
        <v>89</v>
      </c>
      <c r="AU94" s="24">
        <v>101.6</v>
      </c>
      <c r="AV94" s="24">
        <v>50.1</v>
      </c>
      <c r="AW94" s="24">
        <v>105</v>
      </c>
      <c r="AX94" s="24">
        <v>318</v>
      </c>
      <c r="AY94" s="24">
        <v>3.9</v>
      </c>
      <c r="AZ94" s="24">
        <v>99.1</v>
      </c>
      <c r="BA94" s="24"/>
      <c r="BB94" s="24">
        <f t="shared" si="32"/>
        <v>-77.8</v>
      </c>
      <c r="BC94" s="63"/>
      <c r="BD94" s="39"/>
      <c r="BE94" s="39"/>
      <c r="BF94" s="63"/>
      <c r="BG94" s="63"/>
      <c r="BH94" s="39"/>
      <c r="BI94" s="24">
        <f t="shared" si="33"/>
        <v>-77.8</v>
      </c>
      <c r="BJ94" s="24"/>
      <c r="BK94" s="1"/>
      <c r="BL94" s="1"/>
      <c r="BM94" s="1"/>
      <c r="BN94" s="1"/>
      <c r="BO94" s="1"/>
      <c r="BP94" s="1"/>
      <c r="BQ94" s="85"/>
      <c r="BR94" s="85"/>
      <c r="BS94" s="85"/>
      <c r="BT94" s="85"/>
      <c r="BU94" s="85"/>
      <c r="BV94" s="85"/>
      <c r="BW94" s="85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9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9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9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9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9"/>
      <c r="GV94" s="8"/>
      <c r="GW94" s="8"/>
    </row>
    <row r="95" spans="1:205" s="2" customFormat="1" ht="17.100000000000001" customHeight="1">
      <c r="A95" s="13" t="s">
        <v>78</v>
      </c>
      <c r="B95" s="5">
        <v>1</v>
      </c>
      <c r="C95" s="5">
        <v>10</v>
      </c>
      <c r="D95" s="5"/>
      <c r="E95" s="5"/>
      <c r="F95" s="4">
        <f t="shared" si="62"/>
        <v>1.040776936232592</v>
      </c>
      <c r="G95" s="5">
        <v>10</v>
      </c>
      <c r="H95" s="5"/>
      <c r="I95" s="5"/>
      <c r="J95" s="4">
        <f t="shared" si="63"/>
        <v>1.0249999999999999</v>
      </c>
      <c r="K95" s="69">
        <v>15</v>
      </c>
      <c r="L95" s="5"/>
      <c r="M95" s="5"/>
      <c r="N95" s="4">
        <f t="shared" si="64"/>
        <v>0.625</v>
      </c>
      <c r="O95" s="5">
        <v>15</v>
      </c>
      <c r="P95" s="5"/>
      <c r="Q95" s="5"/>
      <c r="R95" s="4">
        <f t="shared" si="65"/>
        <v>1.052</v>
      </c>
      <c r="S95" s="5">
        <v>5</v>
      </c>
      <c r="T95" s="5"/>
      <c r="U95" s="5"/>
      <c r="V95" s="4">
        <f t="shared" si="66"/>
        <v>1.0058671428571428</v>
      </c>
      <c r="W95" s="5">
        <v>10</v>
      </c>
      <c r="X95" s="5"/>
      <c r="Y95" s="5"/>
      <c r="Z95" s="4">
        <f t="shared" si="67"/>
        <v>0.99667108638541191</v>
      </c>
      <c r="AA95" s="5">
        <v>10</v>
      </c>
      <c r="AB95" s="5"/>
      <c r="AC95" s="5"/>
      <c r="AD95" s="4">
        <f t="shared" si="68"/>
        <v>0.98784698637805568</v>
      </c>
      <c r="AE95" s="5">
        <v>10</v>
      </c>
      <c r="AF95" s="5" t="s">
        <v>418</v>
      </c>
      <c r="AG95" s="5" t="s">
        <v>418</v>
      </c>
      <c r="AH95" s="5" t="s">
        <v>418</v>
      </c>
      <c r="AI95" s="5" t="s">
        <v>418</v>
      </c>
      <c r="AJ95" s="31">
        <f t="shared" si="29"/>
        <v>0.94496025315920029</v>
      </c>
      <c r="AK95" s="32">
        <v>2926</v>
      </c>
      <c r="AL95" s="24">
        <f t="shared" si="30"/>
        <v>2765</v>
      </c>
      <c r="AM95" s="24">
        <f t="shared" si="31"/>
        <v>-161</v>
      </c>
      <c r="AN95" s="24"/>
      <c r="AO95" s="24">
        <v>254.4</v>
      </c>
      <c r="AP95" s="24">
        <v>258.60000000000002</v>
      </c>
      <c r="AQ95" s="24">
        <v>162.30000000000001</v>
      </c>
      <c r="AR95" s="24">
        <v>249.8</v>
      </c>
      <c r="AS95" s="24"/>
      <c r="AT95" s="24">
        <v>216.9</v>
      </c>
      <c r="AU95" s="24">
        <v>245.2</v>
      </c>
      <c r="AV95" s="24">
        <v>89.4</v>
      </c>
      <c r="AW95" s="24">
        <v>313.2</v>
      </c>
      <c r="AX95" s="24">
        <v>910.9</v>
      </c>
      <c r="AY95" s="24">
        <v>9.9</v>
      </c>
      <c r="AZ95" s="24">
        <v>252.60000000000002</v>
      </c>
      <c r="BA95" s="24"/>
      <c r="BB95" s="24">
        <f t="shared" si="32"/>
        <v>-198.2</v>
      </c>
      <c r="BC95" s="63"/>
      <c r="BD95" s="39"/>
      <c r="BE95" s="39"/>
      <c r="BF95" s="63"/>
      <c r="BG95" s="63"/>
      <c r="BH95" s="39"/>
      <c r="BI95" s="24">
        <f t="shared" si="33"/>
        <v>-198.2</v>
      </c>
      <c r="BJ95" s="24"/>
      <c r="BK95" s="1"/>
      <c r="BL95" s="1"/>
      <c r="BM95" s="1"/>
      <c r="BN95" s="1"/>
      <c r="BO95" s="1"/>
      <c r="BP95" s="1"/>
      <c r="BQ95" s="85"/>
      <c r="BR95" s="85"/>
      <c r="BS95" s="85"/>
      <c r="BT95" s="85"/>
      <c r="BU95" s="85"/>
      <c r="BV95" s="85"/>
      <c r="BW95" s="85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9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9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9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9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9"/>
      <c r="GV95" s="8"/>
      <c r="GW95" s="8"/>
    </row>
    <row r="96" spans="1:205" s="2" customFormat="1" ht="17.100000000000001" customHeight="1">
      <c r="A96" s="13" t="s">
        <v>79</v>
      </c>
      <c r="B96" s="5">
        <v>1</v>
      </c>
      <c r="C96" s="5">
        <v>10</v>
      </c>
      <c r="D96" s="5"/>
      <c r="E96" s="5"/>
      <c r="F96" s="4">
        <f t="shared" si="62"/>
        <v>1.040776936232592</v>
      </c>
      <c r="G96" s="5">
        <v>10</v>
      </c>
      <c r="H96" s="5"/>
      <c r="I96" s="5"/>
      <c r="J96" s="4">
        <f t="shared" si="63"/>
        <v>1.0249999999999999</v>
      </c>
      <c r="K96" s="69">
        <v>15</v>
      </c>
      <c r="L96" s="5"/>
      <c r="M96" s="5"/>
      <c r="N96" s="4">
        <f t="shared" si="64"/>
        <v>0.625</v>
      </c>
      <c r="O96" s="5">
        <v>15</v>
      </c>
      <c r="P96" s="5"/>
      <c r="Q96" s="5"/>
      <c r="R96" s="4">
        <f t="shared" si="65"/>
        <v>1.052</v>
      </c>
      <c r="S96" s="5">
        <v>5</v>
      </c>
      <c r="T96" s="5"/>
      <c r="U96" s="5"/>
      <c r="V96" s="4">
        <f t="shared" si="66"/>
        <v>1.0058671428571428</v>
      </c>
      <c r="W96" s="5">
        <v>10</v>
      </c>
      <c r="X96" s="5"/>
      <c r="Y96" s="5"/>
      <c r="Z96" s="4">
        <f t="shared" si="67"/>
        <v>0.99667108638541191</v>
      </c>
      <c r="AA96" s="5">
        <v>10</v>
      </c>
      <c r="AB96" s="5"/>
      <c r="AC96" s="5"/>
      <c r="AD96" s="4">
        <f t="shared" si="68"/>
        <v>0.98784698637805568</v>
      </c>
      <c r="AE96" s="5">
        <v>10</v>
      </c>
      <c r="AF96" s="5" t="s">
        <v>418</v>
      </c>
      <c r="AG96" s="5" t="s">
        <v>418</v>
      </c>
      <c r="AH96" s="5" t="s">
        <v>418</v>
      </c>
      <c r="AI96" s="5" t="s">
        <v>418</v>
      </c>
      <c r="AJ96" s="31">
        <f t="shared" si="29"/>
        <v>0.94496025315920029</v>
      </c>
      <c r="AK96" s="32">
        <v>2933</v>
      </c>
      <c r="AL96" s="24">
        <f t="shared" si="30"/>
        <v>2771.6</v>
      </c>
      <c r="AM96" s="24">
        <f t="shared" si="31"/>
        <v>-161.40000000000009</v>
      </c>
      <c r="AN96" s="24"/>
      <c r="AO96" s="24">
        <v>314.60000000000002</v>
      </c>
      <c r="AP96" s="24">
        <v>162.1</v>
      </c>
      <c r="AQ96" s="24">
        <v>315.2</v>
      </c>
      <c r="AR96" s="24">
        <v>266.2</v>
      </c>
      <c r="AS96" s="24"/>
      <c r="AT96" s="24">
        <v>218.4</v>
      </c>
      <c r="AU96" s="24">
        <v>255</v>
      </c>
      <c r="AV96" s="24">
        <v>103.8</v>
      </c>
      <c r="AW96" s="24">
        <v>299</v>
      </c>
      <c r="AX96" s="24">
        <v>772.9</v>
      </c>
      <c r="AY96" s="24">
        <v>9.8000000000000007</v>
      </c>
      <c r="AZ96" s="24">
        <v>253.2</v>
      </c>
      <c r="BA96" s="24"/>
      <c r="BB96" s="24">
        <f t="shared" si="32"/>
        <v>-198.6</v>
      </c>
      <c r="BC96" s="63"/>
      <c r="BD96" s="39"/>
      <c r="BE96" s="39"/>
      <c r="BF96" s="63"/>
      <c r="BG96" s="63"/>
      <c r="BH96" s="39"/>
      <c r="BI96" s="24">
        <f t="shared" si="33"/>
        <v>-198.6</v>
      </c>
      <c r="BJ96" s="24"/>
      <c r="BK96" s="1"/>
      <c r="BL96" s="1"/>
      <c r="BM96" s="1"/>
      <c r="BN96" s="1"/>
      <c r="BO96" s="1"/>
      <c r="BP96" s="1"/>
      <c r="BQ96" s="85"/>
      <c r="BR96" s="85"/>
      <c r="BS96" s="85"/>
      <c r="BT96" s="85"/>
      <c r="BU96" s="85"/>
      <c r="BV96" s="85"/>
      <c r="BW96" s="85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9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9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9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9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9"/>
      <c r="GV96" s="8"/>
      <c r="GW96" s="8"/>
    </row>
    <row r="97" spans="1:205" s="2" customFormat="1" ht="17.100000000000001" customHeight="1">
      <c r="A97" s="13" t="s">
        <v>80</v>
      </c>
      <c r="B97" s="5">
        <v>1</v>
      </c>
      <c r="C97" s="5">
        <v>10</v>
      </c>
      <c r="D97" s="5"/>
      <c r="E97" s="5"/>
      <c r="F97" s="4">
        <f t="shared" si="62"/>
        <v>1.040776936232592</v>
      </c>
      <c r="G97" s="5">
        <v>10</v>
      </c>
      <c r="H97" s="5"/>
      <c r="I97" s="5"/>
      <c r="J97" s="4">
        <f t="shared" si="63"/>
        <v>1.0249999999999999</v>
      </c>
      <c r="K97" s="69">
        <v>15</v>
      </c>
      <c r="L97" s="5"/>
      <c r="M97" s="5"/>
      <c r="N97" s="4">
        <f t="shared" si="64"/>
        <v>0.625</v>
      </c>
      <c r="O97" s="5">
        <v>15</v>
      </c>
      <c r="P97" s="5"/>
      <c r="Q97" s="5"/>
      <c r="R97" s="4">
        <f t="shared" si="65"/>
        <v>1.052</v>
      </c>
      <c r="S97" s="5">
        <v>5</v>
      </c>
      <c r="T97" s="5"/>
      <c r="U97" s="5"/>
      <c r="V97" s="4">
        <f t="shared" si="66"/>
        <v>1.0058671428571428</v>
      </c>
      <c r="W97" s="5">
        <v>10</v>
      </c>
      <c r="X97" s="5"/>
      <c r="Y97" s="5"/>
      <c r="Z97" s="4">
        <f t="shared" si="67"/>
        <v>0.99667108638541191</v>
      </c>
      <c r="AA97" s="5">
        <v>10</v>
      </c>
      <c r="AB97" s="5"/>
      <c r="AC97" s="5"/>
      <c r="AD97" s="4">
        <f t="shared" si="68"/>
        <v>0.98784698637805568</v>
      </c>
      <c r="AE97" s="5">
        <v>10</v>
      </c>
      <c r="AF97" s="5" t="s">
        <v>418</v>
      </c>
      <c r="AG97" s="5" t="s">
        <v>418</v>
      </c>
      <c r="AH97" s="5" t="s">
        <v>418</v>
      </c>
      <c r="AI97" s="5" t="s">
        <v>418</v>
      </c>
      <c r="AJ97" s="31">
        <f t="shared" si="29"/>
        <v>0.94496025315920029</v>
      </c>
      <c r="AK97" s="32">
        <v>2065</v>
      </c>
      <c r="AL97" s="24">
        <f t="shared" si="30"/>
        <v>1951.3</v>
      </c>
      <c r="AM97" s="24">
        <f t="shared" si="31"/>
        <v>-113.70000000000005</v>
      </c>
      <c r="AN97" s="24"/>
      <c r="AO97" s="24">
        <v>221.5</v>
      </c>
      <c r="AP97" s="24">
        <v>86.7</v>
      </c>
      <c r="AQ97" s="24">
        <v>142.9</v>
      </c>
      <c r="AR97" s="24">
        <v>248.8</v>
      </c>
      <c r="AS97" s="24"/>
      <c r="AT97" s="24">
        <v>141.69999999999999</v>
      </c>
      <c r="AU97" s="24">
        <v>51.7</v>
      </c>
      <c r="AV97" s="24">
        <v>135.4</v>
      </c>
      <c r="AW97" s="24">
        <v>211</v>
      </c>
      <c r="AX97" s="24">
        <v>666.3</v>
      </c>
      <c r="AY97" s="24">
        <v>6.9</v>
      </c>
      <c r="AZ97" s="24">
        <v>178.2</v>
      </c>
      <c r="BA97" s="24"/>
      <c r="BB97" s="24">
        <f t="shared" si="32"/>
        <v>-139.80000000000001</v>
      </c>
      <c r="BC97" s="63"/>
      <c r="BD97" s="39"/>
      <c r="BE97" s="39"/>
      <c r="BF97" s="63"/>
      <c r="BG97" s="63"/>
      <c r="BH97" s="39"/>
      <c r="BI97" s="24">
        <f t="shared" si="33"/>
        <v>-139.80000000000001</v>
      </c>
      <c r="BJ97" s="24"/>
      <c r="BK97" s="1"/>
      <c r="BL97" s="1"/>
      <c r="BM97" s="1"/>
      <c r="BN97" s="1"/>
      <c r="BO97" s="1"/>
      <c r="BP97" s="1"/>
      <c r="BQ97" s="85"/>
      <c r="BR97" s="85"/>
      <c r="BS97" s="85"/>
      <c r="BT97" s="85"/>
      <c r="BU97" s="85"/>
      <c r="BV97" s="85"/>
      <c r="BW97" s="85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9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9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9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9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9"/>
      <c r="GV97" s="8"/>
      <c r="GW97" s="8"/>
    </row>
    <row r="98" spans="1:205" s="2" customFormat="1" ht="17.100000000000001" customHeight="1">
      <c r="A98" s="13" t="s">
        <v>81</v>
      </c>
      <c r="B98" s="5">
        <v>1</v>
      </c>
      <c r="C98" s="5">
        <v>10</v>
      </c>
      <c r="D98" s="5"/>
      <c r="E98" s="5"/>
      <c r="F98" s="4">
        <f t="shared" si="62"/>
        <v>1.040776936232592</v>
      </c>
      <c r="G98" s="5">
        <v>10</v>
      </c>
      <c r="H98" s="5"/>
      <c r="I98" s="5"/>
      <c r="J98" s="4">
        <f t="shared" si="63"/>
        <v>1.0249999999999999</v>
      </c>
      <c r="K98" s="69">
        <v>15</v>
      </c>
      <c r="L98" s="5"/>
      <c r="M98" s="5"/>
      <c r="N98" s="4">
        <f t="shared" si="64"/>
        <v>0.625</v>
      </c>
      <c r="O98" s="5">
        <v>15</v>
      </c>
      <c r="P98" s="5"/>
      <c r="Q98" s="5"/>
      <c r="R98" s="4">
        <f t="shared" si="65"/>
        <v>1.052</v>
      </c>
      <c r="S98" s="5">
        <v>5</v>
      </c>
      <c r="T98" s="5"/>
      <c r="U98" s="5"/>
      <c r="V98" s="4">
        <f t="shared" si="66"/>
        <v>1.0058671428571428</v>
      </c>
      <c r="W98" s="5">
        <v>10</v>
      </c>
      <c r="X98" s="5"/>
      <c r="Y98" s="5"/>
      <c r="Z98" s="4">
        <f t="shared" si="67"/>
        <v>0.99667108638541191</v>
      </c>
      <c r="AA98" s="5">
        <v>10</v>
      </c>
      <c r="AB98" s="5"/>
      <c r="AC98" s="5"/>
      <c r="AD98" s="4">
        <f t="shared" si="68"/>
        <v>0.98784698637805568</v>
      </c>
      <c r="AE98" s="5">
        <v>10</v>
      </c>
      <c r="AF98" s="5" t="s">
        <v>418</v>
      </c>
      <c r="AG98" s="5" t="s">
        <v>418</v>
      </c>
      <c r="AH98" s="5" t="s">
        <v>418</v>
      </c>
      <c r="AI98" s="5" t="s">
        <v>418</v>
      </c>
      <c r="AJ98" s="31">
        <f t="shared" si="29"/>
        <v>0.94496025315920029</v>
      </c>
      <c r="AK98" s="32">
        <v>1735</v>
      </c>
      <c r="AL98" s="24">
        <f t="shared" si="30"/>
        <v>1639.5</v>
      </c>
      <c r="AM98" s="24">
        <f t="shared" si="31"/>
        <v>-95.5</v>
      </c>
      <c r="AN98" s="24"/>
      <c r="AO98" s="24">
        <v>178.3</v>
      </c>
      <c r="AP98" s="24">
        <v>176.7</v>
      </c>
      <c r="AQ98" s="24">
        <v>129.80000000000001</v>
      </c>
      <c r="AR98" s="24">
        <v>141</v>
      </c>
      <c r="AS98" s="24"/>
      <c r="AT98" s="24">
        <v>168.3</v>
      </c>
      <c r="AU98" s="24">
        <v>225.6</v>
      </c>
      <c r="AV98" s="24">
        <v>0</v>
      </c>
      <c r="AW98" s="24">
        <v>182.8</v>
      </c>
      <c r="AX98" s="24">
        <v>398.9</v>
      </c>
      <c r="AY98" s="24">
        <v>5.8</v>
      </c>
      <c r="AZ98" s="24">
        <v>149.80000000000001</v>
      </c>
      <c r="BA98" s="24"/>
      <c r="BB98" s="24">
        <f t="shared" si="32"/>
        <v>-117.5</v>
      </c>
      <c r="BC98" s="63"/>
      <c r="BD98" s="39"/>
      <c r="BE98" s="39"/>
      <c r="BF98" s="63"/>
      <c r="BG98" s="63"/>
      <c r="BH98" s="39"/>
      <c r="BI98" s="24">
        <f t="shared" si="33"/>
        <v>-117.5</v>
      </c>
      <c r="BJ98" s="24"/>
      <c r="BK98" s="1"/>
      <c r="BL98" s="1"/>
      <c r="BM98" s="1"/>
      <c r="BN98" s="1"/>
      <c r="BO98" s="1"/>
      <c r="BP98" s="1"/>
      <c r="BQ98" s="85"/>
      <c r="BR98" s="85"/>
      <c r="BS98" s="85"/>
      <c r="BT98" s="85"/>
      <c r="BU98" s="85"/>
      <c r="BV98" s="85"/>
      <c r="BW98" s="85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9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9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9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9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9"/>
      <c r="GV98" s="8"/>
      <c r="GW98" s="8"/>
    </row>
    <row r="99" spans="1:205" s="2" customFormat="1" ht="17.100000000000001" customHeight="1">
      <c r="A99" s="13" t="s">
        <v>82</v>
      </c>
      <c r="B99" s="5">
        <v>1</v>
      </c>
      <c r="C99" s="5">
        <v>10</v>
      </c>
      <c r="D99" s="5"/>
      <c r="E99" s="5"/>
      <c r="F99" s="4">
        <f t="shared" si="62"/>
        <v>1.040776936232592</v>
      </c>
      <c r="G99" s="5">
        <v>10</v>
      </c>
      <c r="H99" s="5"/>
      <c r="I99" s="5"/>
      <c r="J99" s="4">
        <f t="shared" si="63"/>
        <v>1.0249999999999999</v>
      </c>
      <c r="K99" s="69">
        <v>15</v>
      </c>
      <c r="L99" s="5"/>
      <c r="M99" s="5"/>
      <c r="N99" s="4">
        <f t="shared" si="64"/>
        <v>0.625</v>
      </c>
      <c r="O99" s="5">
        <v>15</v>
      </c>
      <c r="P99" s="5"/>
      <c r="Q99" s="5"/>
      <c r="R99" s="4">
        <f t="shared" si="65"/>
        <v>1.052</v>
      </c>
      <c r="S99" s="5">
        <v>5</v>
      </c>
      <c r="T99" s="5"/>
      <c r="U99" s="5"/>
      <c r="V99" s="4">
        <f t="shared" si="66"/>
        <v>1.0058671428571428</v>
      </c>
      <c r="W99" s="5">
        <v>10</v>
      </c>
      <c r="X99" s="5"/>
      <c r="Y99" s="5"/>
      <c r="Z99" s="4">
        <f t="shared" si="67"/>
        <v>0.99667108638541191</v>
      </c>
      <c r="AA99" s="5">
        <v>10</v>
      </c>
      <c r="AB99" s="5"/>
      <c r="AC99" s="5"/>
      <c r="AD99" s="4">
        <f t="shared" si="68"/>
        <v>0.98784698637805568</v>
      </c>
      <c r="AE99" s="5">
        <v>10</v>
      </c>
      <c r="AF99" s="5" t="s">
        <v>418</v>
      </c>
      <c r="AG99" s="5" t="s">
        <v>418</v>
      </c>
      <c r="AH99" s="5" t="s">
        <v>418</v>
      </c>
      <c r="AI99" s="5" t="s">
        <v>418</v>
      </c>
      <c r="AJ99" s="31">
        <f t="shared" si="29"/>
        <v>0.94496025315920029</v>
      </c>
      <c r="AK99" s="32">
        <v>2058</v>
      </c>
      <c r="AL99" s="24">
        <f t="shared" si="30"/>
        <v>1944.7</v>
      </c>
      <c r="AM99" s="24">
        <f t="shared" si="31"/>
        <v>-113.29999999999995</v>
      </c>
      <c r="AN99" s="24"/>
      <c r="AO99" s="24">
        <v>80.3</v>
      </c>
      <c r="AP99" s="24">
        <v>183</v>
      </c>
      <c r="AQ99" s="24">
        <v>275.5</v>
      </c>
      <c r="AR99" s="24">
        <v>149.6</v>
      </c>
      <c r="AS99" s="24"/>
      <c r="AT99" s="24">
        <v>209.7</v>
      </c>
      <c r="AU99" s="24">
        <v>213.2</v>
      </c>
      <c r="AV99" s="24">
        <v>102.7</v>
      </c>
      <c r="AW99" s="24">
        <v>220.8</v>
      </c>
      <c r="AX99" s="24">
        <v>464.8</v>
      </c>
      <c r="AY99" s="24">
        <v>6.9</v>
      </c>
      <c r="AZ99" s="24">
        <v>177.6</v>
      </c>
      <c r="BA99" s="24"/>
      <c r="BB99" s="24">
        <f t="shared" si="32"/>
        <v>-139.4</v>
      </c>
      <c r="BC99" s="63"/>
      <c r="BD99" s="39"/>
      <c r="BE99" s="39"/>
      <c r="BF99" s="63"/>
      <c r="BG99" s="63"/>
      <c r="BH99" s="39"/>
      <c r="BI99" s="24">
        <f t="shared" si="33"/>
        <v>-139.4</v>
      </c>
      <c r="BJ99" s="24"/>
      <c r="BK99" s="1"/>
      <c r="BL99" s="1"/>
      <c r="BM99" s="1"/>
      <c r="BN99" s="1"/>
      <c r="BO99" s="1"/>
      <c r="BP99" s="1"/>
      <c r="BQ99" s="85"/>
      <c r="BR99" s="85"/>
      <c r="BS99" s="85"/>
      <c r="BT99" s="85"/>
      <c r="BU99" s="85"/>
      <c r="BV99" s="85"/>
      <c r="BW99" s="85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9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9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9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9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9"/>
      <c r="GV99" s="8"/>
      <c r="GW99" s="8"/>
    </row>
    <row r="100" spans="1:205" s="2" customFormat="1" ht="17.100000000000001" customHeight="1">
      <c r="A100" s="13" t="s">
        <v>83</v>
      </c>
      <c r="B100" s="5">
        <v>1</v>
      </c>
      <c r="C100" s="5">
        <v>10</v>
      </c>
      <c r="D100" s="5"/>
      <c r="E100" s="5"/>
      <c r="F100" s="4">
        <f t="shared" si="62"/>
        <v>1.040776936232592</v>
      </c>
      <c r="G100" s="5">
        <v>10</v>
      </c>
      <c r="H100" s="5"/>
      <c r="I100" s="5"/>
      <c r="J100" s="4">
        <f t="shared" si="63"/>
        <v>1.0249999999999999</v>
      </c>
      <c r="K100" s="69">
        <v>15</v>
      </c>
      <c r="L100" s="5"/>
      <c r="M100" s="5"/>
      <c r="N100" s="4">
        <f t="shared" si="64"/>
        <v>0.625</v>
      </c>
      <c r="O100" s="5">
        <v>15</v>
      </c>
      <c r="P100" s="5"/>
      <c r="Q100" s="5"/>
      <c r="R100" s="4">
        <f t="shared" si="65"/>
        <v>1.052</v>
      </c>
      <c r="S100" s="5">
        <v>5</v>
      </c>
      <c r="T100" s="5"/>
      <c r="U100" s="5"/>
      <c r="V100" s="4">
        <f t="shared" si="66"/>
        <v>1.0058671428571428</v>
      </c>
      <c r="W100" s="5">
        <v>10</v>
      </c>
      <c r="X100" s="5"/>
      <c r="Y100" s="5"/>
      <c r="Z100" s="4">
        <f t="shared" si="67"/>
        <v>0.99667108638541191</v>
      </c>
      <c r="AA100" s="5">
        <v>10</v>
      </c>
      <c r="AB100" s="5"/>
      <c r="AC100" s="5"/>
      <c r="AD100" s="4">
        <f t="shared" si="68"/>
        <v>0.98784698637805568</v>
      </c>
      <c r="AE100" s="5">
        <v>10</v>
      </c>
      <c r="AF100" s="5" t="s">
        <v>418</v>
      </c>
      <c r="AG100" s="5" t="s">
        <v>418</v>
      </c>
      <c r="AH100" s="5" t="s">
        <v>418</v>
      </c>
      <c r="AI100" s="5" t="s">
        <v>418</v>
      </c>
      <c r="AJ100" s="31">
        <f t="shared" si="29"/>
        <v>0.94496025315920029</v>
      </c>
      <c r="AK100" s="32">
        <v>2038</v>
      </c>
      <c r="AL100" s="24">
        <f t="shared" si="30"/>
        <v>1925.8</v>
      </c>
      <c r="AM100" s="24">
        <f t="shared" si="31"/>
        <v>-112.20000000000005</v>
      </c>
      <c r="AN100" s="24"/>
      <c r="AO100" s="24">
        <v>218.6</v>
      </c>
      <c r="AP100" s="24">
        <v>218.6</v>
      </c>
      <c r="AQ100" s="24">
        <v>147.69999999999999</v>
      </c>
      <c r="AR100" s="24">
        <v>222</v>
      </c>
      <c r="AS100" s="24"/>
      <c r="AT100" s="24">
        <v>181.2</v>
      </c>
      <c r="AU100" s="24">
        <v>256.39999999999998</v>
      </c>
      <c r="AV100" s="24">
        <v>60.2</v>
      </c>
      <c r="AW100" s="24">
        <v>218.6</v>
      </c>
      <c r="AX100" s="24">
        <v>357.8</v>
      </c>
      <c r="AY100" s="24">
        <v>6.9</v>
      </c>
      <c r="AZ100" s="24">
        <v>175.9</v>
      </c>
      <c r="BA100" s="24"/>
      <c r="BB100" s="24">
        <f t="shared" si="32"/>
        <v>-138.1</v>
      </c>
      <c r="BC100" s="63"/>
      <c r="BD100" s="39"/>
      <c r="BE100" s="39"/>
      <c r="BF100" s="63"/>
      <c r="BG100" s="63"/>
      <c r="BH100" s="39"/>
      <c r="BI100" s="24">
        <f t="shared" si="33"/>
        <v>-138.1</v>
      </c>
      <c r="BJ100" s="24"/>
      <c r="BK100" s="1"/>
      <c r="BL100" s="1"/>
      <c r="BM100" s="1"/>
      <c r="BN100" s="1"/>
      <c r="BO100" s="1"/>
      <c r="BP100" s="1"/>
      <c r="BQ100" s="85"/>
      <c r="BR100" s="85"/>
      <c r="BS100" s="85"/>
      <c r="BT100" s="85"/>
      <c r="BU100" s="85"/>
      <c r="BV100" s="85"/>
      <c r="BW100" s="85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9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9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9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9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9"/>
      <c r="GV100" s="8"/>
      <c r="GW100" s="8"/>
    </row>
    <row r="101" spans="1:205" s="2" customFormat="1" ht="17.100000000000001" customHeight="1">
      <c r="A101" s="13" t="s">
        <v>84</v>
      </c>
      <c r="B101" s="5">
        <v>1</v>
      </c>
      <c r="C101" s="5">
        <v>10</v>
      </c>
      <c r="D101" s="5"/>
      <c r="E101" s="5"/>
      <c r="F101" s="4">
        <f>F$34</f>
        <v>1.040776936232592</v>
      </c>
      <c r="G101" s="5">
        <v>10</v>
      </c>
      <c r="H101" s="5"/>
      <c r="I101" s="5"/>
      <c r="J101" s="4">
        <f>J$34</f>
        <v>1.0249999999999999</v>
      </c>
      <c r="K101" s="69">
        <v>15</v>
      </c>
      <c r="L101" s="5"/>
      <c r="M101" s="5"/>
      <c r="N101" s="4">
        <f>N$34</f>
        <v>0.625</v>
      </c>
      <c r="O101" s="5">
        <v>15</v>
      </c>
      <c r="P101" s="5"/>
      <c r="Q101" s="5"/>
      <c r="R101" s="4">
        <f>R$34</f>
        <v>1.052</v>
      </c>
      <c r="S101" s="5">
        <v>5</v>
      </c>
      <c r="T101" s="5"/>
      <c r="U101" s="5"/>
      <c r="V101" s="4">
        <f>V$34</f>
        <v>1.0058671428571428</v>
      </c>
      <c r="W101" s="5">
        <v>10</v>
      </c>
      <c r="X101" s="5"/>
      <c r="Y101" s="5"/>
      <c r="Z101" s="4">
        <f>Z$34</f>
        <v>0.99667108638541191</v>
      </c>
      <c r="AA101" s="5">
        <v>10</v>
      </c>
      <c r="AB101" s="5"/>
      <c r="AC101" s="5"/>
      <c r="AD101" s="4">
        <f>AD$34</f>
        <v>0.98784698637805568</v>
      </c>
      <c r="AE101" s="5">
        <v>10</v>
      </c>
      <c r="AF101" s="5" t="s">
        <v>418</v>
      </c>
      <c r="AG101" s="5" t="s">
        <v>418</v>
      </c>
      <c r="AH101" s="5" t="s">
        <v>418</v>
      </c>
      <c r="AI101" s="5" t="s">
        <v>418</v>
      </c>
      <c r="AJ101" s="31">
        <f t="shared" si="29"/>
        <v>0.94496025315920029</v>
      </c>
      <c r="AK101" s="32">
        <v>2093</v>
      </c>
      <c r="AL101" s="24">
        <f t="shared" si="30"/>
        <v>1977.8</v>
      </c>
      <c r="AM101" s="24">
        <f t="shared" si="31"/>
        <v>-115.20000000000005</v>
      </c>
      <c r="AN101" s="24"/>
      <c r="AO101" s="24">
        <v>146.1</v>
      </c>
      <c r="AP101" s="24">
        <v>221.9</v>
      </c>
      <c r="AQ101" s="24">
        <v>166.5</v>
      </c>
      <c r="AR101" s="24">
        <v>195.9</v>
      </c>
      <c r="AS101" s="24"/>
      <c r="AT101" s="24">
        <v>112.9</v>
      </c>
      <c r="AU101" s="24">
        <v>184.3</v>
      </c>
      <c r="AV101" s="24">
        <v>81.8</v>
      </c>
      <c r="AW101" s="24">
        <v>172.6</v>
      </c>
      <c r="AX101" s="24">
        <v>649.9</v>
      </c>
      <c r="AY101" s="24">
        <v>7</v>
      </c>
      <c r="AZ101" s="24">
        <v>180.7</v>
      </c>
      <c r="BA101" s="24"/>
      <c r="BB101" s="24">
        <f t="shared" si="32"/>
        <v>-141.80000000000001</v>
      </c>
      <c r="BC101" s="63"/>
      <c r="BD101" s="39"/>
      <c r="BE101" s="39"/>
      <c r="BF101" s="63"/>
      <c r="BG101" s="63"/>
      <c r="BH101" s="39"/>
      <c r="BI101" s="24">
        <f t="shared" si="33"/>
        <v>-141.80000000000001</v>
      </c>
      <c r="BJ101" s="24"/>
      <c r="BK101" s="1"/>
      <c r="BL101" s="1"/>
      <c r="BM101" s="1"/>
      <c r="BN101" s="1"/>
      <c r="BO101" s="1"/>
      <c r="BP101" s="1"/>
      <c r="BQ101" s="85"/>
      <c r="BR101" s="85"/>
      <c r="BS101" s="85"/>
      <c r="BT101" s="85"/>
      <c r="BU101" s="85"/>
      <c r="BV101" s="85"/>
      <c r="BW101" s="85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9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9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9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9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9"/>
      <c r="GV101" s="8"/>
      <c r="GW101" s="8"/>
    </row>
    <row r="102" spans="1:205" s="2" customFormat="1" ht="17.100000000000001" customHeight="1">
      <c r="A102" s="17" t="s">
        <v>85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73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"/>
      <c r="BL102" s="1"/>
      <c r="BM102" s="1"/>
      <c r="BN102" s="1"/>
      <c r="BO102" s="1"/>
      <c r="BP102" s="1"/>
      <c r="BQ102" s="85"/>
      <c r="BR102" s="85"/>
      <c r="BS102" s="85"/>
      <c r="BT102" s="85"/>
      <c r="BU102" s="85"/>
      <c r="BV102" s="85"/>
      <c r="BW102" s="85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9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9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9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9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9"/>
      <c r="GV102" s="8"/>
      <c r="GW102" s="8"/>
    </row>
    <row r="103" spans="1:205" s="2" customFormat="1" ht="17.100000000000001" customHeight="1">
      <c r="A103" s="13" t="s">
        <v>86</v>
      </c>
      <c r="B103" s="5">
        <v>1</v>
      </c>
      <c r="C103" s="5">
        <v>10</v>
      </c>
      <c r="D103" s="5"/>
      <c r="E103" s="5"/>
      <c r="F103" s="4">
        <f>F$35</f>
        <v>1.0880515354747617</v>
      </c>
      <c r="G103" s="5">
        <v>10</v>
      </c>
      <c r="H103" s="5"/>
      <c r="I103" s="5"/>
      <c r="J103" s="4">
        <f>J$35</f>
        <v>1.0029880478087649</v>
      </c>
      <c r="K103" s="69">
        <v>15</v>
      </c>
      <c r="L103" s="5"/>
      <c r="M103" s="5"/>
      <c r="N103" s="4">
        <f>N$35</f>
        <v>1.3</v>
      </c>
      <c r="O103" s="5">
        <v>15</v>
      </c>
      <c r="P103" s="5"/>
      <c r="Q103" s="5"/>
      <c r="R103" s="4">
        <f>R$35</f>
        <v>1.2959915611814345</v>
      </c>
      <c r="S103" s="5">
        <v>5</v>
      </c>
      <c r="T103" s="5"/>
      <c r="U103" s="5"/>
      <c r="V103" s="4">
        <f>V$35</f>
        <v>0.92772727272727273</v>
      </c>
      <c r="W103" s="5">
        <v>10</v>
      </c>
      <c r="X103" s="5"/>
      <c r="Y103" s="5"/>
      <c r="Z103" s="4">
        <f>Z$35</f>
        <v>1.0002672064777327</v>
      </c>
      <c r="AA103" s="5">
        <v>10</v>
      </c>
      <c r="AB103" s="5"/>
      <c r="AC103" s="5"/>
      <c r="AD103" s="4">
        <f>AD$35</f>
        <v>0.75269217933029264</v>
      </c>
      <c r="AE103" s="5">
        <v>10</v>
      </c>
      <c r="AF103" s="5" t="s">
        <v>418</v>
      </c>
      <c r="AG103" s="5" t="s">
        <v>418</v>
      </c>
      <c r="AH103" s="5" t="s">
        <v>418</v>
      </c>
      <c r="AI103" s="5" t="s">
        <v>418</v>
      </c>
      <c r="AJ103" s="31">
        <f t="shared" si="29"/>
        <v>1.0436724760369325</v>
      </c>
      <c r="AK103" s="32">
        <v>1063</v>
      </c>
      <c r="AL103" s="24">
        <f t="shared" si="30"/>
        <v>1109.4000000000001</v>
      </c>
      <c r="AM103" s="24">
        <f t="shared" si="31"/>
        <v>46.400000000000091</v>
      </c>
      <c r="AN103" s="24"/>
      <c r="AO103" s="24">
        <v>58.9</v>
      </c>
      <c r="AP103" s="24">
        <v>78.599999999999994</v>
      </c>
      <c r="AQ103" s="24">
        <v>139</v>
      </c>
      <c r="AR103" s="24">
        <v>83.2</v>
      </c>
      <c r="AS103" s="24"/>
      <c r="AT103" s="24">
        <v>73.7</v>
      </c>
      <c r="AU103" s="24">
        <v>45.9</v>
      </c>
      <c r="AV103" s="24">
        <v>180.2</v>
      </c>
      <c r="AW103" s="24">
        <v>113.9</v>
      </c>
      <c r="AX103" s="24">
        <v>224.9</v>
      </c>
      <c r="AY103" s="24">
        <v>19.7</v>
      </c>
      <c r="AZ103" s="24">
        <v>82.9</v>
      </c>
      <c r="BA103" s="24"/>
      <c r="BB103" s="24">
        <f t="shared" si="32"/>
        <v>8.5</v>
      </c>
      <c r="BC103" s="63"/>
      <c r="BD103" s="39"/>
      <c r="BE103" s="39"/>
      <c r="BF103" s="63"/>
      <c r="BG103" s="63"/>
      <c r="BH103" s="39"/>
      <c r="BI103" s="24">
        <f t="shared" si="33"/>
        <v>8.5</v>
      </c>
      <c r="BJ103" s="24"/>
      <c r="BK103" s="1"/>
      <c r="BL103" s="1"/>
      <c r="BM103" s="1"/>
      <c r="BN103" s="1"/>
      <c r="BO103" s="1"/>
      <c r="BP103" s="1"/>
      <c r="BQ103" s="85"/>
      <c r="BR103" s="85"/>
      <c r="BS103" s="85"/>
      <c r="BT103" s="85"/>
      <c r="BU103" s="85"/>
      <c r="BV103" s="85"/>
      <c r="BW103" s="85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9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9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9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9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9"/>
      <c r="GV103" s="8"/>
      <c r="GW103" s="8"/>
    </row>
    <row r="104" spans="1:205" s="2" customFormat="1" ht="17.100000000000001" customHeight="1">
      <c r="A104" s="13" t="s">
        <v>87</v>
      </c>
      <c r="B104" s="5">
        <v>1</v>
      </c>
      <c r="C104" s="5">
        <v>10</v>
      </c>
      <c r="D104" s="5"/>
      <c r="E104" s="5"/>
      <c r="F104" s="4">
        <f t="shared" ref="F104:F115" si="69">F$35</f>
        <v>1.0880515354747617</v>
      </c>
      <c r="G104" s="5">
        <v>10</v>
      </c>
      <c r="H104" s="5"/>
      <c r="I104" s="5"/>
      <c r="J104" s="4">
        <f t="shared" ref="J104:J115" si="70">J$35</f>
        <v>1.0029880478087649</v>
      </c>
      <c r="K104" s="69">
        <v>15</v>
      </c>
      <c r="L104" s="5"/>
      <c r="M104" s="5"/>
      <c r="N104" s="4">
        <f t="shared" ref="N104:N115" si="71">N$35</f>
        <v>1.3</v>
      </c>
      <c r="O104" s="5">
        <v>15</v>
      </c>
      <c r="P104" s="5"/>
      <c r="Q104" s="5"/>
      <c r="R104" s="4">
        <f t="shared" ref="R104:R115" si="72">R$35</f>
        <v>1.2959915611814345</v>
      </c>
      <c r="S104" s="5">
        <v>5</v>
      </c>
      <c r="T104" s="5"/>
      <c r="U104" s="5"/>
      <c r="V104" s="4">
        <f t="shared" ref="V104:V115" si="73">V$35</f>
        <v>0.92772727272727273</v>
      </c>
      <c r="W104" s="5">
        <v>10</v>
      </c>
      <c r="X104" s="5"/>
      <c r="Y104" s="5"/>
      <c r="Z104" s="4">
        <f t="shared" ref="Z104:Z115" si="74">Z$35</f>
        <v>1.0002672064777327</v>
      </c>
      <c r="AA104" s="5">
        <v>10</v>
      </c>
      <c r="AB104" s="5"/>
      <c r="AC104" s="5"/>
      <c r="AD104" s="4">
        <f t="shared" ref="AD104:AD115" si="75">AD$35</f>
        <v>0.75269217933029264</v>
      </c>
      <c r="AE104" s="5">
        <v>10</v>
      </c>
      <c r="AF104" s="5" t="s">
        <v>418</v>
      </c>
      <c r="AG104" s="5" t="s">
        <v>418</v>
      </c>
      <c r="AH104" s="5" t="s">
        <v>418</v>
      </c>
      <c r="AI104" s="5" t="s">
        <v>418</v>
      </c>
      <c r="AJ104" s="31">
        <f t="shared" si="29"/>
        <v>1.0436724760369325</v>
      </c>
      <c r="AK104" s="32">
        <v>2348</v>
      </c>
      <c r="AL104" s="24">
        <f t="shared" si="30"/>
        <v>2450.5</v>
      </c>
      <c r="AM104" s="24">
        <f t="shared" si="31"/>
        <v>102.5</v>
      </c>
      <c r="AN104" s="24"/>
      <c r="AO104" s="24">
        <v>185.5</v>
      </c>
      <c r="AP104" s="24">
        <v>207.1</v>
      </c>
      <c r="AQ104" s="24">
        <v>301</v>
      </c>
      <c r="AR104" s="24">
        <v>198.8</v>
      </c>
      <c r="AS104" s="24"/>
      <c r="AT104" s="24">
        <v>233.8</v>
      </c>
      <c r="AU104" s="24">
        <v>58.3</v>
      </c>
      <c r="AV104" s="24">
        <v>346.4</v>
      </c>
      <c r="AW104" s="24">
        <v>204.4</v>
      </c>
      <c r="AX104" s="24">
        <v>469.9</v>
      </c>
      <c r="AY104" s="24">
        <v>43.4</v>
      </c>
      <c r="AZ104" s="24">
        <v>183.2</v>
      </c>
      <c r="BA104" s="24"/>
      <c r="BB104" s="24">
        <f t="shared" si="32"/>
        <v>18.7</v>
      </c>
      <c r="BC104" s="63"/>
      <c r="BD104" s="39"/>
      <c r="BE104" s="39"/>
      <c r="BF104" s="63"/>
      <c r="BG104" s="63"/>
      <c r="BH104" s="39"/>
      <c r="BI104" s="24">
        <f t="shared" si="33"/>
        <v>18.7</v>
      </c>
      <c r="BJ104" s="24"/>
      <c r="BK104" s="1"/>
      <c r="BL104" s="1"/>
      <c r="BM104" s="1"/>
      <c r="BN104" s="1"/>
      <c r="BO104" s="1"/>
      <c r="BP104" s="1"/>
      <c r="BQ104" s="85"/>
      <c r="BR104" s="85"/>
      <c r="BS104" s="85"/>
      <c r="BT104" s="85"/>
      <c r="BU104" s="85"/>
      <c r="BV104" s="85"/>
      <c r="BW104" s="85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9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9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9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9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9"/>
      <c r="GV104" s="8"/>
      <c r="GW104" s="8"/>
    </row>
    <row r="105" spans="1:205" s="2" customFormat="1" ht="17.100000000000001" customHeight="1">
      <c r="A105" s="13" t="s">
        <v>88</v>
      </c>
      <c r="B105" s="5">
        <v>1</v>
      </c>
      <c r="C105" s="5">
        <v>10</v>
      </c>
      <c r="D105" s="5"/>
      <c r="E105" s="5"/>
      <c r="F105" s="4">
        <f t="shared" si="69"/>
        <v>1.0880515354747617</v>
      </c>
      <c r="G105" s="5">
        <v>10</v>
      </c>
      <c r="H105" s="5"/>
      <c r="I105" s="5"/>
      <c r="J105" s="4">
        <f t="shared" si="70"/>
        <v>1.0029880478087649</v>
      </c>
      <c r="K105" s="69">
        <v>15</v>
      </c>
      <c r="L105" s="5"/>
      <c r="M105" s="5"/>
      <c r="N105" s="4">
        <f t="shared" si="71"/>
        <v>1.3</v>
      </c>
      <c r="O105" s="5">
        <v>15</v>
      </c>
      <c r="P105" s="5"/>
      <c r="Q105" s="5"/>
      <c r="R105" s="4">
        <f t="shared" si="72"/>
        <v>1.2959915611814345</v>
      </c>
      <c r="S105" s="5">
        <v>5</v>
      </c>
      <c r="T105" s="5"/>
      <c r="U105" s="5"/>
      <c r="V105" s="4">
        <f t="shared" si="73"/>
        <v>0.92772727272727273</v>
      </c>
      <c r="W105" s="5">
        <v>10</v>
      </c>
      <c r="X105" s="5"/>
      <c r="Y105" s="5"/>
      <c r="Z105" s="4">
        <f t="shared" si="74"/>
        <v>1.0002672064777327</v>
      </c>
      <c r="AA105" s="5">
        <v>10</v>
      </c>
      <c r="AB105" s="5"/>
      <c r="AC105" s="5"/>
      <c r="AD105" s="4">
        <f t="shared" si="75"/>
        <v>0.75269217933029264</v>
      </c>
      <c r="AE105" s="5">
        <v>10</v>
      </c>
      <c r="AF105" s="5" t="s">
        <v>418</v>
      </c>
      <c r="AG105" s="5" t="s">
        <v>418</v>
      </c>
      <c r="AH105" s="5" t="s">
        <v>418</v>
      </c>
      <c r="AI105" s="5" t="s">
        <v>418</v>
      </c>
      <c r="AJ105" s="31">
        <f t="shared" si="29"/>
        <v>1.0436724760369325</v>
      </c>
      <c r="AK105" s="32">
        <v>1143</v>
      </c>
      <c r="AL105" s="24">
        <f t="shared" si="30"/>
        <v>1192.9000000000001</v>
      </c>
      <c r="AM105" s="24">
        <f t="shared" si="31"/>
        <v>49.900000000000091</v>
      </c>
      <c r="AN105" s="24"/>
      <c r="AO105" s="24">
        <v>72.2</v>
      </c>
      <c r="AP105" s="24">
        <v>81.7</v>
      </c>
      <c r="AQ105" s="24">
        <v>132.6</v>
      </c>
      <c r="AR105" s="24">
        <v>91.9</v>
      </c>
      <c r="AS105" s="24"/>
      <c r="AT105" s="24">
        <v>67.5</v>
      </c>
      <c r="AU105" s="24">
        <v>48</v>
      </c>
      <c r="AV105" s="24">
        <v>169.8</v>
      </c>
      <c r="AW105" s="24">
        <v>96.4</v>
      </c>
      <c r="AX105" s="24">
        <v>313.39999999999998</v>
      </c>
      <c r="AY105" s="24">
        <v>21.1</v>
      </c>
      <c r="AZ105" s="24">
        <v>89.1</v>
      </c>
      <c r="BA105" s="24"/>
      <c r="BB105" s="24">
        <f t="shared" si="32"/>
        <v>9.1999999999999993</v>
      </c>
      <c r="BC105" s="63"/>
      <c r="BD105" s="39"/>
      <c r="BE105" s="39"/>
      <c r="BF105" s="63"/>
      <c r="BG105" s="63"/>
      <c r="BH105" s="39"/>
      <c r="BI105" s="24">
        <f t="shared" si="33"/>
        <v>9.1999999999999993</v>
      </c>
      <c r="BJ105" s="24"/>
      <c r="BK105" s="1"/>
      <c r="BL105" s="1"/>
      <c r="BM105" s="1"/>
      <c r="BN105" s="1"/>
      <c r="BO105" s="1"/>
      <c r="BP105" s="1"/>
      <c r="BQ105" s="85"/>
      <c r="BR105" s="85"/>
      <c r="BS105" s="85"/>
      <c r="BT105" s="85"/>
      <c r="BU105" s="85"/>
      <c r="BV105" s="85"/>
      <c r="BW105" s="85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9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9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9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9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9"/>
      <c r="GV105" s="8"/>
      <c r="GW105" s="8"/>
    </row>
    <row r="106" spans="1:205" s="2" customFormat="1" ht="17.100000000000001" customHeight="1">
      <c r="A106" s="13" t="s">
        <v>89</v>
      </c>
      <c r="B106" s="5">
        <v>1</v>
      </c>
      <c r="C106" s="5">
        <v>10</v>
      </c>
      <c r="D106" s="5"/>
      <c r="E106" s="5"/>
      <c r="F106" s="4">
        <f t="shared" si="69"/>
        <v>1.0880515354747617</v>
      </c>
      <c r="G106" s="5">
        <v>10</v>
      </c>
      <c r="H106" s="5"/>
      <c r="I106" s="5"/>
      <c r="J106" s="4">
        <f t="shared" si="70"/>
        <v>1.0029880478087649</v>
      </c>
      <c r="K106" s="69">
        <v>15</v>
      </c>
      <c r="L106" s="5"/>
      <c r="M106" s="5"/>
      <c r="N106" s="4">
        <f t="shared" si="71"/>
        <v>1.3</v>
      </c>
      <c r="O106" s="5">
        <v>15</v>
      </c>
      <c r="P106" s="5"/>
      <c r="Q106" s="5"/>
      <c r="R106" s="4">
        <f t="shared" si="72"/>
        <v>1.2959915611814345</v>
      </c>
      <c r="S106" s="5">
        <v>5</v>
      </c>
      <c r="T106" s="5"/>
      <c r="U106" s="5"/>
      <c r="V106" s="4">
        <f t="shared" si="73"/>
        <v>0.92772727272727273</v>
      </c>
      <c r="W106" s="5">
        <v>10</v>
      </c>
      <c r="X106" s="5"/>
      <c r="Y106" s="5"/>
      <c r="Z106" s="4">
        <f t="shared" si="74"/>
        <v>1.0002672064777327</v>
      </c>
      <c r="AA106" s="5">
        <v>10</v>
      </c>
      <c r="AB106" s="5"/>
      <c r="AC106" s="5"/>
      <c r="AD106" s="4">
        <f t="shared" si="75"/>
        <v>0.75269217933029264</v>
      </c>
      <c r="AE106" s="5">
        <v>10</v>
      </c>
      <c r="AF106" s="5" t="s">
        <v>418</v>
      </c>
      <c r="AG106" s="5" t="s">
        <v>418</v>
      </c>
      <c r="AH106" s="5" t="s">
        <v>418</v>
      </c>
      <c r="AI106" s="5" t="s">
        <v>418</v>
      </c>
      <c r="AJ106" s="31">
        <f t="shared" si="29"/>
        <v>1.0436724760369325</v>
      </c>
      <c r="AK106" s="32">
        <v>1226</v>
      </c>
      <c r="AL106" s="24">
        <f t="shared" si="30"/>
        <v>1279.5</v>
      </c>
      <c r="AM106" s="24">
        <f t="shared" si="31"/>
        <v>53.5</v>
      </c>
      <c r="AN106" s="24"/>
      <c r="AO106" s="24">
        <v>127.5</v>
      </c>
      <c r="AP106" s="24">
        <v>125.4</v>
      </c>
      <c r="AQ106" s="24">
        <v>85.6</v>
      </c>
      <c r="AR106" s="24">
        <v>137.9</v>
      </c>
      <c r="AS106" s="24"/>
      <c r="AT106" s="24">
        <v>131.5</v>
      </c>
      <c r="AU106" s="24">
        <v>125.1</v>
      </c>
      <c r="AV106" s="24">
        <v>149.6</v>
      </c>
      <c r="AW106" s="24">
        <v>131.5</v>
      </c>
      <c r="AX106" s="24">
        <v>137.30000000000001</v>
      </c>
      <c r="AY106" s="24">
        <v>22.7</v>
      </c>
      <c r="AZ106" s="24">
        <v>95.699999999999989</v>
      </c>
      <c r="BA106" s="24"/>
      <c r="BB106" s="24">
        <f t="shared" si="32"/>
        <v>9.6999999999999993</v>
      </c>
      <c r="BC106" s="63"/>
      <c r="BD106" s="39"/>
      <c r="BE106" s="39"/>
      <c r="BF106" s="63"/>
      <c r="BG106" s="63"/>
      <c r="BH106" s="39"/>
      <c r="BI106" s="24">
        <f t="shared" si="33"/>
        <v>9.6999999999999993</v>
      </c>
      <c r="BJ106" s="24"/>
      <c r="BK106" s="1"/>
      <c r="BL106" s="1"/>
      <c r="BM106" s="1"/>
      <c r="BN106" s="1"/>
      <c r="BO106" s="1"/>
      <c r="BP106" s="1"/>
      <c r="BQ106" s="85"/>
      <c r="BR106" s="85"/>
      <c r="BS106" s="85"/>
      <c r="BT106" s="85"/>
      <c r="BU106" s="85"/>
      <c r="BV106" s="85"/>
      <c r="BW106" s="85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9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9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9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9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9"/>
      <c r="GV106" s="8"/>
      <c r="GW106" s="8"/>
    </row>
    <row r="107" spans="1:205" s="2" customFormat="1" ht="17.100000000000001" customHeight="1">
      <c r="A107" s="13" t="s">
        <v>90</v>
      </c>
      <c r="B107" s="5">
        <v>1</v>
      </c>
      <c r="C107" s="5">
        <v>10</v>
      </c>
      <c r="D107" s="5"/>
      <c r="E107" s="5"/>
      <c r="F107" s="4">
        <f t="shared" si="69"/>
        <v>1.0880515354747617</v>
      </c>
      <c r="G107" s="5">
        <v>10</v>
      </c>
      <c r="H107" s="5"/>
      <c r="I107" s="5"/>
      <c r="J107" s="4">
        <f t="shared" si="70"/>
        <v>1.0029880478087649</v>
      </c>
      <c r="K107" s="69">
        <v>15</v>
      </c>
      <c r="L107" s="5"/>
      <c r="M107" s="5"/>
      <c r="N107" s="4">
        <f t="shared" si="71"/>
        <v>1.3</v>
      </c>
      <c r="O107" s="5">
        <v>15</v>
      </c>
      <c r="P107" s="5"/>
      <c r="Q107" s="5"/>
      <c r="R107" s="4">
        <f t="shared" si="72"/>
        <v>1.2959915611814345</v>
      </c>
      <c r="S107" s="5">
        <v>5</v>
      </c>
      <c r="T107" s="5"/>
      <c r="U107" s="5"/>
      <c r="V107" s="4">
        <f t="shared" si="73"/>
        <v>0.92772727272727273</v>
      </c>
      <c r="W107" s="5">
        <v>10</v>
      </c>
      <c r="X107" s="5"/>
      <c r="Y107" s="5"/>
      <c r="Z107" s="4">
        <f t="shared" si="74"/>
        <v>1.0002672064777327</v>
      </c>
      <c r="AA107" s="5">
        <v>10</v>
      </c>
      <c r="AB107" s="5"/>
      <c r="AC107" s="5"/>
      <c r="AD107" s="4">
        <f t="shared" si="75"/>
        <v>0.75269217933029264</v>
      </c>
      <c r="AE107" s="5">
        <v>10</v>
      </c>
      <c r="AF107" s="5" t="s">
        <v>418</v>
      </c>
      <c r="AG107" s="5" t="s">
        <v>418</v>
      </c>
      <c r="AH107" s="5" t="s">
        <v>418</v>
      </c>
      <c r="AI107" s="5" t="s">
        <v>418</v>
      </c>
      <c r="AJ107" s="31">
        <f t="shared" si="29"/>
        <v>1.0436724760369325</v>
      </c>
      <c r="AK107" s="32">
        <v>1766</v>
      </c>
      <c r="AL107" s="24">
        <f t="shared" si="30"/>
        <v>1843.1</v>
      </c>
      <c r="AM107" s="24">
        <f t="shared" si="31"/>
        <v>77.099999999999909</v>
      </c>
      <c r="AN107" s="24"/>
      <c r="AO107" s="24">
        <v>163.80000000000001</v>
      </c>
      <c r="AP107" s="24">
        <v>189.4</v>
      </c>
      <c r="AQ107" s="24">
        <v>215.2</v>
      </c>
      <c r="AR107" s="24">
        <v>188.1</v>
      </c>
      <c r="AS107" s="24"/>
      <c r="AT107" s="24">
        <v>96.9</v>
      </c>
      <c r="AU107" s="24">
        <v>222.4</v>
      </c>
      <c r="AV107" s="24">
        <v>128.1</v>
      </c>
      <c r="AW107" s="24">
        <v>187.5</v>
      </c>
      <c r="AX107" s="24">
        <v>267.2</v>
      </c>
      <c r="AY107" s="24">
        <v>32.6</v>
      </c>
      <c r="AZ107" s="24">
        <v>137.69999999999999</v>
      </c>
      <c r="BA107" s="24"/>
      <c r="BB107" s="24">
        <f t="shared" si="32"/>
        <v>14.2</v>
      </c>
      <c r="BC107" s="63"/>
      <c r="BD107" s="39"/>
      <c r="BE107" s="39"/>
      <c r="BF107" s="63"/>
      <c r="BG107" s="63"/>
      <c r="BH107" s="39"/>
      <c r="BI107" s="24">
        <f t="shared" si="33"/>
        <v>14.2</v>
      </c>
      <c r="BJ107" s="24"/>
      <c r="BK107" s="1"/>
      <c r="BL107" s="1"/>
      <c r="BM107" s="1"/>
      <c r="BN107" s="1"/>
      <c r="BO107" s="1"/>
      <c r="BP107" s="1"/>
      <c r="BQ107" s="85"/>
      <c r="BR107" s="85"/>
      <c r="BS107" s="85"/>
      <c r="BT107" s="85"/>
      <c r="BU107" s="85"/>
      <c r="BV107" s="85"/>
      <c r="BW107" s="85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9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9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9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9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9"/>
      <c r="GV107" s="8"/>
      <c r="GW107" s="8"/>
    </row>
    <row r="108" spans="1:205" s="2" customFormat="1" ht="17.100000000000001" customHeight="1">
      <c r="A108" s="13" t="s">
        <v>91</v>
      </c>
      <c r="B108" s="5">
        <v>1</v>
      </c>
      <c r="C108" s="5">
        <v>10</v>
      </c>
      <c r="D108" s="5"/>
      <c r="E108" s="5"/>
      <c r="F108" s="4">
        <f t="shared" si="69"/>
        <v>1.0880515354747617</v>
      </c>
      <c r="G108" s="5">
        <v>10</v>
      </c>
      <c r="H108" s="5"/>
      <c r="I108" s="5"/>
      <c r="J108" s="4">
        <f t="shared" si="70"/>
        <v>1.0029880478087649</v>
      </c>
      <c r="K108" s="69">
        <v>15</v>
      </c>
      <c r="L108" s="5"/>
      <c r="M108" s="5"/>
      <c r="N108" s="4">
        <f t="shared" si="71"/>
        <v>1.3</v>
      </c>
      <c r="O108" s="5">
        <v>15</v>
      </c>
      <c r="P108" s="5"/>
      <c r="Q108" s="5"/>
      <c r="R108" s="4">
        <f t="shared" si="72"/>
        <v>1.2959915611814345</v>
      </c>
      <c r="S108" s="5">
        <v>5</v>
      </c>
      <c r="T108" s="5"/>
      <c r="U108" s="5"/>
      <c r="V108" s="4">
        <f t="shared" si="73"/>
        <v>0.92772727272727273</v>
      </c>
      <c r="W108" s="5">
        <v>10</v>
      </c>
      <c r="X108" s="5"/>
      <c r="Y108" s="5"/>
      <c r="Z108" s="4">
        <f t="shared" si="74"/>
        <v>1.0002672064777327</v>
      </c>
      <c r="AA108" s="5">
        <v>10</v>
      </c>
      <c r="AB108" s="5"/>
      <c r="AC108" s="5"/>
      <c r="AD108" s="4">
        <f t="shared" si="75"/>
        <v>0.75269217933029264</v>
      </c>
      <c r="AE108" s="5">
        <v>10</v>
      </c>
      <c r="AF108" s="5" t="s">
        <v>418</v>
      </c>
      <c r="AG108" s="5" t="s">
        <v>418</v>
      </c>
      <c r="AH108" s="5" t="s">
        <v>418</v>
      </c>
      <c r="AI108" s="5" t="s">
        <v>418</v>
      </c>
      <c r="AJ108" s="31">
        <f t="shared" si="29"/>
        <v>1.0436724760369325</v>
      </c>
      <c r="AK108" s="32">
        <v>1271</v>
      </c>
      <c r="AL108" s="24">
        <f t="shared" si="30"/>
        <v>1326.5</v>
      </c>
      <c r="AM108" s="24">
        <f t="shared" si="31"/>
        <v>55.5</v>
      </c>
      <c r="AN108" s="24"/>
      <c r="AO108" s="24">
        <v>125.3</v>
      </c>
      <c r="AP108" s="24">
        <v>130.9</v>
      </c>
      <c r="AQ108" s="24">
        <v>118.4</v>
      </c>
      <c r="AR108" s="24">
        <v>85.5</v>
      </c>
      <c r="AS108" s="24"/>
      <c r="AT108" s="24">
        <v>112.9</v>
      </c>
      <c r="AU108" s="24">
        <v>60.1</v>
      </c>
      <c r="AV108" s="24">
        <v>177.7</v>
      </c>
      <c r="AW108" s="24">
        <v>130.9</v>
      </c>
      <c r="AX108" s="24">
        <v>252</v>
      </c>
      <c r="AY108" s="24">
        <v>23.4</v>
      </c>
      <c r="AZ108" s="24">
        <v>99.1</v>
      </c>
      <c r="BA108" s="24"/>
      <c r="BB108" s="24">
        <f t="shared" si="32"/>
        <v>10.3</v>
      </c>
      <c r="BC108" s="63"/>
      <c r="BD108" s="39"/>
      <c r="BE108" s="39"/>
      <c r="BF108" s="63"/>
      <c r="BG108" s="63"/>
      <c r="BH108" s="39"/>
      <c r="BI108" s="24">
        <f t="shared" si="33"/>
        <v>10.3</v>
      </c>
      <c r="BJ108" s="24"/>
      <c r="BK108" s="1"/>
      <c r="BL108" s="1"/>
      <c r="BM108" s="1"/>
      <c r="BN108" s="1"/>
      <c r="BO108" s="1"/>
      <c r="BP108" s="1"/>
      <c r="BQ108" s="85"/>
      <c r="BR108" s="85"/>
      <c r="BS108" s="85"/>
      <c r="BT108" s="85"/>
      <c r="BU108" s="85"/>
      <c r="BV108" s="85"/>
      <c r="BW108" s="85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9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9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9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9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9"/>
      <c r="GV108" s="8"/>
      <c r="GW108" s="8"/>
    </row>
    <row r="109" spans="1:205" s="2" customFormat="1" ht="17.100000000000001" customHeight="1">
      <c r="A109" s="13" t="s">
        <v>92</v>
      </c>
      <c r="B109" s="5">
        <v>1</v>
      </c>
      <c r="C109" s="5">
        <v>10</v>
      </c>
      <c r="D109" s="5"/>
      <c r="E109" s="5"/>
      <c r="F109" s="4">
        <f t="shared" si="69"/>
        <v>1.0880515354747617</v>
      </c>
      <c r="G109" s="5">
        <v>10</v>
      </c>
      <c r="H109" s="5"/>
      <c r="I109" s="5"/>
      <c r="J109" s="4">
        <f t="shared" si="70"/>
        <v>1.0029880478087649</v>
      </c>
      <c r="K109" s="69">
        <v>15</v>
      </c>
      <c r="L109" s="5"/>
      <c r="M109" s="5"/>
      <c r="N109" s="4">
        <f t="shared" si="71"/>
        <v>1.3</v>
      </c>
      <c r="O109" s="5">
        <v>15</v>
      </c>
      <c r="P109" s="5"/>
      <c r="Q109" s="5"/>
      <c r="R109" s="4">
        <f t="shared" si="72"/>
        <v>1.2959915611814345</v>
      </c>
      <c r="S109" s="5">
        <v>5</v>
      </c>
      <c r="T109" s="5"/>
      <c r="U109" s="5"/>
      <c r="V109" s="4">
        <f t="shared" si="73"/>
        <v>0.92772727272727273</v>
      </c>
      <c r="W109" s="5">
        <v>10</v>
      </c>
      <c r="X109" s="5"/>
      <c r="Y109" s="5"/>
      <c r="Z109" s="4">
        <f t="shared" si="74"/>
        <v>1.0002672064777327</v>
      </c>
      <c r="AA109" s="5">
        <v>10</v>
      </c>
      <c r="AB109" s="5"/>
      <c r="AC109" s="5"/>
      <c r="AD109" s="4">
        <f t="shared" si="75"/>
        <v>0.75269217933029264</v>
      </c>
      <c r="AE109" s="5">
        <v>10</v>
      </c>
      <c r="AF109" s="5" t="s">
        <v>418</v>
      </c>
      <c r="AG109" s="5" t="s">
        <v>418</v>
      </c>
      <c r="AH109" s="5" t="s">
        <v>418</v>
      </c>
      <c r="AI109" s="5" t="s">
        <v>418</v>
      </c>
      <c r="AJ109" s="31">
        <f t="shared" si="29"/>
        <v>1.0436724760369325</v>
      </c>
      <c r="AK109" s="32">
        <v>1832</v>
      </c>
      <c r="AL109" s="24">
        <f t="shared" si="30"/>
        <v>1912</v>
      </c>
      <c r="AM109" s="24">
        <f t="shared" si="31"/>
        <v>80</v>
      </c>
      <c r="AN109" s="24"/>
      <c r="AO109" s="24">
        <v>160.69999999999999</v>
      </c>
      <c r="AP109" s="24">
        <v>175.9</v>
      </c>
      <c r="AQ109" s="24">
        <v>224.1</v>
      </c>
      <c r="AR109" s="24">
        <v>185.7</v>
      </c>
      <c r="AS109" s="24"/>
      <c r="AT109" s="24">
        <v>196.5</v>
      </c>
      <c r="AU109" s="24">
        <v>150.6</v>
      </c>
      <c r="AV109" s="24">
        <v>182.2</v>
      </c>
      <c r="AW109" s="24">
        <v>189.9</v>
      </c>
      <c r="AX109" s="24">
        <v>255</v>
      </c>
      <c r="AY109" s="24">
        <v>33.799999999999997</v>
      </c>
      <c r="AZ109" s="24">
        <v>142.89999999999998</v>
      </c>
      <c r="BA109" s="24"/>
      <c r="BB109" s="24">
        <f t="shared" si="32"/>
        <v>14.7</v>
      </c>
      <c r="BC109" s="63"/>
      <c r="BD109" s="39"/>
      <c r="BE109" s="39"/>
      <c r="BF109" s="63"/>
      <c r="BG109" s="63"/>
      <c r="BH109" s="39"/>
      <c r="BI109" s="24">
        <f t="shared" si="33"/>
        <v>14.7</v>
      </c>
      <c r="BJ109" s="24"/>
      <c r="BK109" s="1"/>
      <c r="BL109" s="1"/>
      <c r="BM109" s="1"/>
      <c r="BN109" s="1"/>
      <c r="BO109" s="1"/>
      <c r="BP109" s="1"/>
      <c r="BQ109" s="85"/>
      <c r="BR109" s="85"/>
      <c r="BS109" s="85"/>
      <c r="BT109" s="85"/>
      <c r="BU109" s="85"/>
      <c r="BV109" s="85"/>
      <c r="BW109" s="85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9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9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9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9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9"/>
      <c r="GV109" s="8"/>
      <c r="GW109" s="8"/>
    </row>
    <row r="110" spans="1:205" s="2" customFormat="1" ht="17.100000000000001" customHeight="1">
      <c r="A110" s="13" t="s">
        <v>93</v>
      </c>
      <c r="B110" s="5">
        <v>1</v>
      </c>
      <c r="C110" s="5">
        <v>10</v>
      </c>
      <c r="D110" s="5"/>
      <c r="E110" s="5"/>
      <c r="F110" s="4">
        <f t="shared" si="69"/>
        <v>1.0880515354747617</v>
      </c>
      <c r="G110" s="5">
        <v>10</v>
      </c>
      <c r="H110" s="5"/>
      <c r="I110" s="5"/>
      <c r="J110" s="4">
        <f t="shared" si="70"/>
        <v>1.0029880478087649</v>
      </c>
      <c r="K110" s="69">
        <v>15</v>
      </c>
      <c r="L110" s="5"/>
      <c r="M110" s="5"/>
      <c r="N110" s="4">
        <f t="shared" si="71"/>
        <v>1.3</v>
      </c>
      <c r="O110" s="5">
        <v>15</v>
      </c>
      <c r="P110" s="5"/>
      <c r="Q110" s="5"/>
      <c r="R110" s="4">
        <f t="shared" si="72"/>
        <v>1.2959915611814345</v>
      </c>
      <c r="S110" s="5">
        <v>5</v>
      </c>
      <c r="T110" s="5"/>
      <c r="U110" s="5"/>
      <c r="V110" s="4">
        <f t="shared" si="73"/>
        <v>0.92772727272727273</v>
      </c>
      <c r="W110" s="5">
        <v>10</v>
      </c>
      <c r="X110" s="5"/>
      <c r="Y110" s="5"/>
      <c r="Z110" s="4">
        <f t="shared" si="74"/>
        <v>1.0002672064777327</v>
      </c>
      <c r="AA110" s="5">
        <v>10</v>
      </c>
      <c r="AB110" s="5"/>
      <c r="AC110" s="5"/>
      <c r="AD110" s="4">
        <f t="shared" si="75"/>
        <v>0.75269217933029264</v>
      </c>
      <c r="AE110" s="5">
        <v>10</v>
      </c>
      <c r="AF110" s="5" t="s">
        <v>418</v>
      </c>
      <c r="AG110" s="5" t="s">
        <v>418</v>
      </c>
      <c r="AH110" s="5" t="s">
        <v>418</v>
      </c>
      <c r="AI110" s="5" t="s">
        <v>418</v>
      </c>
      <c r="AJ110" s="31">
        <f t="shared" si="29"/>
        <v>1.0436724760369325</v>
      </c>
      <c r="AK110" s="32">
        <v>1823</v>
      </c>
      <c r="AL110" s="24">
        <f t="shared" si="30"/>
        <v>1902.6</v>
      </c>
      <c r="AM110" s="24">
        <f t="shared" si="31"/>
        <v>79.599999999999909</v>
      </c>
      <c r="AN110" s="24"/>
      <c r="AO110" s="24">
        <v>193.2</v>
      </c>
      <c r="AP110" s="24">
        <v>195.6</v>
      </c>
      <c r="AQ110" s="24">
        <v>197.9</v>
      </c>
      <c r="AR110" s="24">
        <v>191.9</v>
      </c>
      <c r="AS110" s="24"/>
      <c r="AT110" s="24">
        <v>195.6</v>
      </c>
      <c r="AU110" s="24">
        <v>154.6</v>
      </c>
      <c r="AV110" s="24">
        <v>199.9</v>
      </c>
      <c r="AW110" s="24">
        <v>193.5</v>
      </c>
      <c r="AX110" s="24">
        <v>189.9</v>
      </c>
      <c r="AY110" s="24">
        <v>33.700000000000003</v>
      </c>
      <c r="AZ110" s="24">
        <v>142.19999999999999</v>
      </c>
      <c r="BA110" s="24"/>
      <c r="BB110" s="24">
        <f t="shared" si="32"/>
        <v>14.6</v>
      </c>
      <c r="BC110" s="63"/>
      <c r="BD110" s="39"/>
      <c r="BE110" s="39"/>
      <c r="BF110" s="63"/>
      <c r="BG110" s="63"/>
      <c r="BH110" s="39"/>
      <c r="BI110" s="24">
        <f t="shared" si="33"/>
        <v>14.6</v>
      </c>
      <c r="BJ110" s="24"/>
      <c r="BK110" s="1"/>
      <c r="BL110" s="1"/>
      <c r="BM110" s="1"/>
      <c r="BN110" s="1"/>
      <c r="BO110" s="1"/>
      <c r="BP110" s="1"/>
      <c r="BQ110" s="85"/>
      <c r="BR110" s="85"/>
      <c r="BS110" s="85"/>
      <c r="BT110" s="85"/>
      <c r="BU110" s="85"/>
      <c r="BV110" s="85"/>
      <c r="BW110" s="85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9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9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9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9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9"/>
      <c r="GV110" s="8"/>
      <c r="GW110" s="8"/>
    </row>
    <row r="111" spans="1:205" s="2" customFormat="1" ht="17.100000000000001" customHeight="1">
      <c r="A111" s="13" t="s">
        <v>94</v>
      </c>
      <c r="B111" s="5">
        <v>1</v>
      </c>
      <c r="C111" s="5">
        <v>10</v>
      </c>
      <c r="D111" s="5"/>
      <c r="E111" s="5"/>
      <c r="F111" s="4">
        <f t="shared" si="69"/>
        <v>1.0880515354747617</v>
      </c>
      <c r="G111" s="5">
        <v>10</v>
      </c>
      <c r="H111" s="5"/>
      <c r="I111" s="5"/>
      <c r="J111" s="4">
        <f t="shared" si="70"/>
        <v>1.0029880478087649</v>
      </c>
      <c r="K111" s="69">
        <v>15</v>
      </c>
      <c r="L111" s="5"/>
      <c r="M111" s="5"/>
      <c r="N111" s="4">
        <f t="shared" si="71"/>
        <v>1.3</v>
      </c>
      <c r="O111" s="5">
        <v>15</v>
      </c>
      <c r="P111" s="5"/>
      <c r="Q111" s="5"/>
      <c r="R111" s="4">
        <f t="shared" si="72"/>
        <v>1.2959915611814345</v>
      </c>
      <c r="S111" s="5">
        <v>5</v>
      </c>
      <c r="T111" s="5"/>
      <c r="U111" s="5"/>
      <c r="V111" s="4">
        <f t="shared" si="73"/>
        <v>0.92772727272727273</v>
      </c>
      <c r="W111" s="5">
        <v>10</v>
      </c>
      <c r="X111" s="5"/>
      <c r="Y111" s="5"/>
      <c r="Z111" s="4">
        <f t="shared" si="74"/>
        <v>1.0002672064777327</v>
      </c>
      <c r="AA111" s="5">
        <v>10</v>
      </c>
      <c r="AB111" s="5"/>
      <c r="AC111" s="5"/>
      <c r="AD111" s="4">
        <f t="shared" si="75"/>
        <v>0.75269217933029264</v>
      </c>
      <c r="AE111" s="5">
        <v>10</v>
      </c>
      <c r="AF111" s="5" t="s">
        <v>418</v>
      </c>
      <c r="AG111" s="5" t="s">
        <v>418</v>
      </c>
      <c r="AH111" s="5" t="s">
        <v>418</v>
      </c>
      <c r="AI111" s="5" t="s">
        <v>418</v>
      </c>
      <c r="AJ111" s="31">
        <f t="shared" si="29"/>
        <v>1.0436724760369325</v>
      </c>
      <c r="AK111" s="32">
        <v>1262</v>
      </c>
      <c r="AL111" s="24">
        <f t="shared" si="30"/>
        <v>1317.1</v>
      </c>
      <c r="AM111" s="24">
        <f t="shared" si="31"/>
        <v>55.099999999999909</v>
      </c>
      <c r="AN111" s="24"/>
      <c r="AO111" s="24">
        <v>131.19999999999999</v>
      </c>
      <c r="AP111" s="24">
        <v>126.4</v>
      </c>
      <c r="AQ111" s="24">
        <v>101.8</v>
      </c>
      <c r="AR111" s="24">
        <v>117.8</v>
      </c>
      <c r="AS111" s="24"/>
      <c r="AT111" s="24">
        <v>88</v>
      </c>
      <c r="AU111" s="24">
        <v>23</v>
      </c>
      <c r="AV111" s="24">
        <v>230.8</v>
      </c>
      <c r="AW111" s="24">
        <v>130.80000000000001</v>
      </c>
      <c r="AX111" s="24">
        <v>235.4</v>
      </c>
      <c r="AY111" s="24">
        <v>23.3</v>
      </c>
      <c r="AZ111" s="24">
        <v>98.4</v>
      </c>
      <c r="BA111" s="24"/>
      <c r="BB111" s="24">
        <f t="shared" si="32"/>
        <v>10.199999999999999</v>
      </c>
      <c r="BC111" s="63"/>
      <c r="BD111" s="39"/>
      <c r="BE111" s="39"/>
      <c r="BF111" s="63"/>
      <c r="BG111" s="63"/>
      <c r="BH111" s="39"/>
      <c r="BI111" s="24">
        <f t="shared" si="33"/>
        <v>10.199999999999999</v>
      </c>
      <c r="BJ111" s="24"/>
      <c r="BK111" s="1"/>
      <c r="BL111" s="1"/>
      <c r="BM111" s="1"/>
      <c r="BN111" s="1"/>
      <c r="BO111" s="1"/>
      <c r="BP111" s="1"/>
      <c r="BQ111" s="85"/>
      <c r="BR111" s="85"/>
      <c r="BS111" s="85"/>
      <c r="BT111" s="85"/>
      <c r="BU111" s="85"/>
      <c r="BV111" s="85"/>
      <c r="BW111" s="85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9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9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9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9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9"/>
      <c r="GV111" s="8"/>
      <c r="GW111" s="8"/>
    </row>
    <row r="112" spans="1:205" s="2" customFormat="1" ht="17.100000000000001" customHeight="1">
      <c r="A112" s="13" t="s">
        <v>95</v>
      </c>
      <c r="B112" s="5">
        <v>1</v>
      </c>
      <c r="C112" s="5">
        <v>10</v>
      </c>
      <c r="D112" s="5"/>
      <c r="E112" s="5"/>
      <c r="F112" s="4">
        <f t="shared" si="69"/>
        <v>1.0880515354747617</v>
      </c>
      <c r="G112" s="5">
        <v>10</v>
      </c>
      <c r="H112" s="5"/>
      <c r="I112" s="5"/>
      <c r="J112" s="4">
        <f t="shared" si="70"/>
        <v>1.0029880478087649</v>
      </c>
      <c r="K112" s="69">
        <v>15</v>
      </c>
      <c r="L112" s="5"/>
      <c r="M112" s="5"/>
      <c r="N112" s="4">
        <f t="shared" si="71"/>
        <v>1.3</v>
      </c>
      <c r="O112" s="5">
        <v>15</v>
      </c>
      <c r="P112" s="5"/>
      <c r="Q112" s="5"/>
      <c r="R112" s="4">
        <f t="shared" si="72"/>
        <v>1.2959915611814345</v>
      </c>
      <c r="S112" s="5">
        <v>5</v>
      </c>
      <c r="T112" s="5"/>
      <c r="U112" s="5"/>
      <c r="V112" s="4">
        <f t="shared" si="73"/>
        <v>0.92772727272727273</v>
      </c>
      <c r="W112" s="5">
        <v>10</v>
      </c>
      <c r="X112" s="5"/>
      <c r="Y112" s="5"/>
      <c r="Z112" s="4">
        <f t="shared" si="74"/>
        <v>1.0002672064777327</v>
      </c>
      <c r="AA112" s="5">
        <v>10</v>
      </c>
      <c r="AB112" s="5"/>
      <c r="AC112" s="5"/>
      <c r="AD112" s="4">
        <f t="shared" si="75"/>
        <v>0.75269217933029264</v>
      </c>
      <c r="AE112" s="5">
        <v>10</v>
      </c>
      <c r="AF112" s="5" t="s">
        <v>418</v>
      </c>
      <c r="AG112" s="5" t="s">
        <v>418</v>
      </c>
      <c r="AH112" s="5" t="s">
        <v>418</v>
      </c>
      <c r="AI112" s="5" t="s">
        <v>418</v>
      </c>
      <c r="AJ112" s="31">
        <f t="shared" si="29"/>
        <v>1.0436724760369325</v>
      </c>
      <c r="AK112" s="32">
        <v>1798</v>
      </c>
      <c r="AL112" s="24">
        <f t="shared" si="30"/>
        <v>1876.5</v>
      </c>
      <c r="AM112" s="24">
        <f t="shared" si="31"/>
        <v>78.5</v>
      </c>
      <c r="AN112" s="24"/>
      <c r="AO112" s="24">
        <v>188.7</v>
      </c>
      <c r="AP112" s="24">
        <v>186.6</v>
      </c>
      <c r="AQ112" s="24">
        <v>192.9</v>
      </c>
      <c r="AR112" s="24">
        <v>186.1</v>
      </c>
      <c r="AS112" s="24"/>
      <c r="AT112" s="24">
        <v>110</v>
      </c>
      <c r="AU112" s="24">
        <v>150.1</v>
      </c>
      <c r="AV112" s="24">
        <v>241.6</v>
      </c>
      <c r="AW112" s="24">
        <v>192.5</v>
      </c>
      <c r="AX112" s="24">
        <v>240.1</v>
      </c>
      <c r="AY112" s="24">
        <v>33.299999999999997</v>
      </c>
      <c r="AZ112" s="24">
        <v>140.30000000000001</v>
      </c>
      <c r="BA112" s="24"/>
      <c r="BB112" s="24">
        <f t="shared" si="32"/>
        <v>14.3</v>
      </c>
      <c r="BC112" s="63"/>
      <c r="BD112" s="39"/>
      <c r="BE112" s="39"/>
      <c r="BF112" s="63"/>
      <c r="BG112" s="63"/>
      <c r="BH112" s="39"/>
      <c r="BI112" s="24">
        <f t="shared" si="33"/>
        <v>14.3</v>
      </c>
      <c r="BJ112" s="24"/>
      <c r="BK112" s="1"/>
      <c r="BL112" s="1"/>
      <c r="BM112" s="1"/>
      <c r="BN112" s="1"/>
      <c r="BO112" s="1"/>
      <c r="BP112" s="1"/>
      <c r="BQ112" s="85"/>
      <c r="BR112" s="85"/>
      <c r="BS112" s="85"/>
      <c r="BT112" s="85"/>
      <c r="BU112" s="85"/>
      <c r="BV112" s="85"/>
      <c r="BW112" s="85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9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9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9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9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9"/>
      <c r="GV112" s="8"/>
      <c r="GW112" s="8"/>
    </row>
    <row r="113" spans="1:205" s="2" customFormat="1" ht="17.100000000000001" customHeight="1">
      <c r="A113" s="33" t="s">
        <v>96</v>
      </c>
      <c r="B113" s="5">
        <v>1</v>
      </c>
      <c r="C113" s="5">
        <v>10</v>
      </c>
      <c r="D113" s="5"/>
      <c r="E113" s="5"/>
      <c r="F113" s="4">
        <f t="shared" si="69"/>
        <v>1.0880515354747617</v>
      </c>
      <c r="G113" s="5">
        <v>10</v>
      </c>
      <c r="H113" s="5"/>
      <c r="I113" s="5"/>
      <c r="J113" s="4">
        <f t="shared" si="70"/>
        <v>1.0029880478087649</v>
      </c>
      <c r="K113" s="69">
        <v>15</v>
      </c>
      <c r="L113" s="5"/>
      <c r="M113" s="5"/>
      <c r="N113" s="4">
        <f t="shared" si="71"/>
        <v>1.3</v>
      </c>
      <c r="O113" s="5">
        <v>15</v>
      </c>
      <c r="P113" s="5"/>
      <c r="Q113" s="5"/>
      <c r="R113" s="4">
        <f t="shared" si="72"/>
        <v>1.2959915611814345</v>
      </c>
      <c r="S113" s="5">
        <v>5</v>
      </c>
      <c r="T113" s="5"/>
      <c r="U113" s="5"/>
      <c r="V113" s="4">
        <f t="shared" si="73"/>
        <v>0.92772727272727273</v>
      </c>
      <c r="W113" s="5">
        <v>10</v>
      </c>
      <c r="X113" s="5"/>
      <c r="Y113" s="5"/>
      <c r="Z113" s="4">
        <f t="shared" si="74"/>
        <v>1.0002672064777327</v>
      </c>
      <c r="AA113" s="5">
        <v>10</v>
      </c>
      <c r="AB113" s="5"/>
      <c r="AC113" s="5"/>
      <c r="AD113" s="4">
        <f t="shared" si="75"/>
        <v>0.75269217933029264</v>
      </c>
      <c r="AE113" s="5">
        <v>10</v>
      </c>
      <c r="AF113" s="5" t="s">
        <v>418</v>
      </c>
      <c r="AG113" s="5" t="s">
        <v>418</v>
      </c>
      <c r="AH113" s="5" t="s">
        <v>418</v>
      </c>
      <c r="AI113" s="5" t="s">
        <v>418</v>
      </c>
      <c r="AJ113" s="31">
        <f t="shared" si="29"/>
        <v>1.0436724760369325</v>
      </c>
      <c r="AK113" s="32">
        <v>905</v>
      </c>
      <c r="AL113" s="24">
        <f t="shared" si="30"/>
        <v>944.5</v>
      </c>
      <c r="AM113" s="24">
        <f t="shared" si="31"/>
        <v>39.5</v>
      </c>
      <c r="AN113" s="24"/>
      <c r="AO113" s="24">
        <v>96.9</v>
      </c>
      <c r="AP113" s="24">
        <v>59.6</v>
      </c>
      <c r="AQ113" s="24">
        <v>116.4</v>
      </c>
      <c r="AR113" s="24">
        <v>45.8</v>
      </c>
      <c r="AS113" s="24"/>
      <c r="AT113" s="24">
        <v>85.6</v>
      </c>
      <c r="AU113" s="24">
        <v>67.5</v>
      </c>
      <c r="AV113" s="24">
        <v>138.5</v>
      </c>
      <c r="AW113" s="24">
        <v>97.1</v>
      </c>
      <c r="AX113" s="24">
        <v>142.6</v>
      </c>
      <c r="AY113" s="24">
        <v>16.7</v>
      </c>
      <c r="AZ113" s="24">
        <v>70.599999999999994</v>
      </c>
      <c r="BA113" s="24"/>
      <c r="BB113" s="24">
        <f t="shared" si="32"/>
        <v>7.2</v>
      </c>
      <c r="BC113" s="63"/>
      <c r="BD113" s="39"/>
      <c r="BE113" s="39"/>
      <c r="BF113" s="63"/>
      <c r="BG113" s="63"/>
      <c r="BH113" s="39"/>
      <c r="BI113" s="24">
        <f t="shared" si="33"/>
        <v>7.2</v>
      </c>
      <c r="BJ113" s="24"/>
      <c r="BK113" s="1"/>
      <c r="BL113" s="1"/>
      <c r="BM113" s="1"/>
      <c r="BN113" s="1"/>
      <c r="BO113" s="1"/>
      <c r="BP113" s="1"/>
      <c r="BQ113" s="85"/>
      <c r="BR113" s="85"/>
      <c r="BS113" s="85"/>
      <c r="BT113" s="85"/>
      <c r="BU113" s="85"/>
      <c r="BV113" s="85"/>
      <c r="BW113" s="85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9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9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9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9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9"/>
      <c r="GV113" s="8"/>
      <c r="GW113" s="8"/>
    </row>
    <row r="114" spans="1:205" s="2" customFormat="1" ht="17.100000000000001" customHeight="1">
      <c r="A114" s="13" t="s">
        <v>97</v>
      </c>
      <c r="B114" s="5">
        <v>1</v>
      </c>
      <c r="C114" s="5">
        <v>10</v>
      </c>
      <c r="D114" s="5"/>
      <c r="E114" s="5"/>
      <c r="F114" s="4">
        <f t="shared" si="69"/>
        <v>1.0880515354747617</v>
      </c>
      <c r="G114" s="5">
        <v>10</v>
      </c>
      <c r="H114" s="5"/>
      <c r="I114" s="5"/>
      <c r="J114" s="4">
        <f t="shared" si="70"/>
        <v>1.0029880478087649</v>
      </c>
      <c r="K114" s="69">
        <v>15</v>
      </c>
      <c r="L114" s="5"/>
      <c r="M114" s="5"/>
      <c r="N114" s="4">
        <f t="shared" si="71"/>
        <v>1.3</v>
      </c>
      <c r="O114" s="5">
        <v>15</v>
      </c>
      <c r="P114" s="5"/>
      <c r="Q114" s="5"/>
      <c r="R114" s="4">
        <f t="shared" si="72"/>
        <v>1.2959915611814345</v>
      </c>
      <c r="S114" s="5">
        <v>5</v>
      </c>
      <c r="T114" s="5"/>
      <c r="U114" s="5"/>
      <c r="V114" s="4">
        <f t="shared" si="73"/>
        <v>0.92772727272727273</v>
      </c>
      <c r="W114" s="5">
        <v>10</v>
      </c>
      <c r="X114" s="5"/>
      <c r="Y114" s="5"/>
      <c r="Z114" s="4">
        <f t="shared" si="74"/>
        <v>1.0002672064777327</v>
      </c>
      <c r="AA114" s="5">
        <v>10</v>
      </c>
      <c r="AB114" s="5"/>
      <c r="AC114" s="5"/>
      <c r="AD114" s="4">
        <f t="shared" si="75"/>
        <v>0.75269217933029264</v>
      </c>
      <c r="AE114" s="5">
        <v>10</v>
      </c>
      <c r="AF114" s="5" t="s">
        <v>418</v>
      </c>
      <c r="AG114" s="5" t="s">
        <v>418</v>
      </c>
      <c r="AH114" s="5" t="s">
        <v>418</v>
      </c>
      <c r="AI114" s="5" t="s">
        <v>418</v>
      </c>
      <c r="AJ114" s="31">
        <f t="shared" si="29"/>
        <v>1.0436724760369325</v>
      </c>
      <c r="AK114" s="32">
        <v>1162</v>
      </c>
      <c r="AL114" s="24">
        <f t="shared" si="30"/>
        <v>1212.7</v>
      </c>
      <c r="AM114" s="24">
        <f t="shared" si="31"/>
        <v>50.700000000000045</v>
      </c>
      <c r="AN114" s="24"/>
      <c r="AO114" s="24">
        <v>83.5</v>
      </c>
      <c r="AP114" s="24">
        <v>124.7</v>
      </c>
      <c r="AQ114" s="24">
        <v>121.1</v>
      </c>
      <c r="AR114" s="24">
        <v>107.9</v>
      </c>
      <c r="AS114" s="24"/>
      <c r="AT114" s="24">
        <v>122.1</v>
      </c>
      <c r="AU114" s="24">
        <v>21.9</v>
      </c>
      <c r="AV114" s="24">
        <v>149.69999999999999</v>
      </c>
      <c r="AW114" s="24">
        <v>124.7</v>
      </c>
      <c r="AX114" s="24">
        <v>235.7</v>
      </c>
      <c r="AY114" s="24">
        <v>21.5</v>
      </c>
      <c r="AZ114" s="24">
        <v>90.6</v>
      </c>
      <c r="BA114" s="24"/>
      <c r="BB114" s="24">
        <f t="shared" si="32"/>
        <v>9.3000000000000007</v>
      </c>
      <c r="BC114" s="63"/>
      <c r="BD114" s="39"/>
      <c r="BE114" s="39"/>
      <c r="BF114" s="63"/>
      <c r="BG114" s="63"/>
      <c r="BH114" s="39"/>
      <c r="BI114" s="24">
        <f t="shared" si="33"/>
        <v>9.3000000000000007</v>
      </c>
      <c r="BJ114" s="24"/>
      <c r="BK114" s="1"/>
      <c r="BL114" s="1"/>
      <c r="BM114" s="1"/>
      <c r="BN114" s="1"/>
      <c r="BO114" s="1"/>
      <c r="BP114" s="1"/>
      <c r="BQ114" s="85"/>
      <c r="BR114" s="85"/>
      <c r="BS114" s="85"/>
      <c r="BT114" s="85"/>
      <c r="BU114" s="85"/>
      <c r="BV114" s="85"/>
      <c r="BW114" s="85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9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9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9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9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9"/>
      <c r="GV114" s="8"/>
      <c r="GW114" s="8"/>
    </row>
    <row r="115" spans="1:205" s="2" customFormat="1" ht="17.100000000000001" customHeight="1">
      <c r="A115" s="13" t="s">
        <v>98</v>
      </c>
      <c r="B115" s="5">
        <v>1</v>
      </c>
      <c r="C115" s="5">
        <v>10</v>
      </c>
      <c r="D115" s="5"/>
      <c r="E115" s="5"/>
      <c r="F115" s="4">
        <f t="shared" si="69"/>
        <v>1.0880515354747617</v>
      </c>
      <c r="G115" s="5">
        <v>10</v>
      </c>
      <c r="H115" s="5"/>
      <c r="I115" s="5"/>
      <c r="J115" s="4">
        <f t="shared" si="70"/>
        <v>1.0029880478087649</v>
      </c>
      <c r="K115" s="69">
        <v>15</v>
      </c>
      <c r="L115" s="5"/>
      <c r="M115" s="5"/>
      <c r="N115" s="4">
        <f t="shared" si="71"/>
        <v>1.3</v>
      </c>
      <c r="O115" s="5">
        <v>15</v>
      </c>
      <c r="P115" s="5"/>
      <c r="Q115" s="5"/>
      <c r="R115" s="4">
        <f t="shared" si="72"/>
        <v>1.2959915611814345</v>
      </c>
      <c r="S115" s="5">
        <v>5</v>
      </c>
      <c r="T115" s="5"/>
      <c r="U115" s="5"/>
      <c r="V115" s="4">
        <f t="shared" si="73"/>
        <v>0.92772727272727273</v>
      </c>
      <c r="W115" s="5">
        <v>10</v>
      </c>
      <c r="X115" s="5"/>
      <c r="Y115" s="5"/>
      <c r="Z115" s="4">
        <f t="shared" si="74"/>
        <v>1.0002672064777327</v>
      </c>
      <c r="AA115" s="5">
        <v>10</v>
      </c>
      <c r="AB115" s="5"/>
      <c r="AC115" s="5"/>
      <c r="AD115" s="4">
        <f t="shared" si="75"/>
        <v>0.75269217933029264</v>
      </c>
      <c r="AE115" s="5">
        <v>10</v>
      </c>
      <c r="AF115" s="5" t="s">
        <v>418</v>
      </c>
      <c r="AG115" s="5" t="s">
        <v>418</v>
      </c>
      <c r="AH115" s="5" t="s">
        <v>418</v>
      </c>
      <c r="AI115" s="5" t="s">
        <v>418</v>
      </c>
      <c r="AJ115" s="31">
        <f t="shared" si="29"/>
        <v>1.0436724760369325</v>
      </c>
      <c r="AK115" s="32">
        <v>881</v>
      </c>
      <c r="AL115" s="24">
        <f t="shared" si="30"/>
        <v>919.5</v>
      </c>
      <c r="AM115" s="24">
        <f t="shared" si="31"/>
        <v>38.5</v>
      </c>
      <c r="AN115" s="24"/>
      <c r="AO115" s="24">
        <v>85.7</v>
      </c>
      <c r="AP115" s="24">
        <v>52.2</v>
      </c>
      <c r="AQ115" s="24">
        <v>145.6</v>
      </c>
      <c r="AR115" s="24">
        <v>74.2</v>
      </c>
      <c r="AS115" s="24"/>
      <c r="AT115" s="24">
        <v>93.5</v>
      </c>
      <c r="AU115" s="24">
        <v>75.900000000000006</v>
      </c>
      <c r="AV115" s="24">
        <v>91.9</v>
      </c>
      <c r="AW115" s="24">
        <v>51.1</v>
      </c>
      <c r="AX115" s="24">
        <v>157.30000000000001</v>
      </c>
      <c r="AY115" s="24">
        <v>16.3</v>
      </c>
      <c r="AZ115" s="24">
        <v>68.699999999999989</v>
      </c>
      <c r="BA115" s="24"/>
      <c r="BB115" s="24">
        <f t="shared" si="32"/>
        <v>7.1</v>
      </c>
      <c r="BC115" s="63"/>
      <c r="BD115" s="39"/>
      <c r="BE115" s="39"/>
      <c r="BF115" s="63"/>
      <c r="BG115" s="63"/>
      <c r="BH115" s="39"/>
      <c r="BI115" s="24">
        <f t="shared" si="33"/>
        <v>7.1</v>
      </c>
      <c r="BJ115" s="24"/>
      <c r="BK115" s="1"/>
      <c r="BL115" s="1"/>
      <c r="BM115" s="1"/>
      <c r="BN115" s="1"/>
      <c r="BO115" s="1"/>
      <c r="BP115" s="1"/>
      <c r="BQ115" s="85"/>
      <c r="BR115" s="85"/>
      <c r="BS115" s="85"/>
      <c r="BT115" s="85"/>
      <c r="BU115" s="85"/>
      <c r="BV115" s="85"/>
      <c r="BW115" s="85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9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9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9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9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9"/>
      <c r="GV115" s="8"/>
      <c r="GW115" s="8"/>
    </row>
    <row r="116" spans="1:205" s="2" customFormat="1" ht="17.100000000000001" customHeight="1">
      <c r="A116" s="17" t="s">
        <v>99</v>
      </c>
      <c r="B116" s="10"/>
      <c r="C116" s="10"/>
      <c r="D116" s="10"/>
      <c r="E116" s="10"/>
      <c r="F116" s="10"/>
      <c r="G116" s="10"/>
      <c r="H116" s="10"/>
      <c r="I116" s="10"/>
      <c r="J116" s="10"/>
      <c r="K116" s="73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"/>
      <c r="BL116" s="1"/>
      <c r="BM116" s="1"/>
      <c r="BN116" s="1"/>
      <c r="BO116" s="1"/>
      <c r="BP116" s="1"/>
      <c r="BQ116" s="85"/>
      <c r="BR116" s="85"/>
      <c r="BS116" s="85"/>
      <c r="BT116" s="85"/>
      <c r="BU116" s="85"/>
      <c r="BV116" s="85"/>
      <c r="BW116" s="85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9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9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9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9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9"/>
      <c r="GV116" s="8"/>
      <c r="GW116" s="8"/>
    </row>
    <row r="117" spans="1:205" s="2" customFormat="1" ht="15.6" customHeight="1">
      <c r="A117" s="13" t="s">
        <v>100</v>
      </c>
      <c r="B117" s="5">
        <v>1</v>
      </c>
      <c r="C117" s="5">
        <v>10</v>
      </c>
      <c r="D117" s="5"/>
      <c r="E117" s="5"/>
      <c r="F117" s="4">
        <f>F$36</f>
        <v>1.1440736860931553</v>
      </c>
      <c r="G117" s="5">
        <v>10</v>
      </c>
      <c r="H117" s="5"/>
      <c r="I117" s="5"/>
      <c r="J117" s="4">
        <f>J$36</f>
        <v>1.2310243277848911</v>
      </c>
      <c r="K117" s="69">
        <v>15</v>
      </c>
      <c r="L117" s="5"/>
      <c r="M117" s="5"/>
      <c r="N117" s="4">
        <f>N$36</f>
        <v>1.0627753303964758</v>
      </c>
      <c r="O117" s="5">
        <v>15</v>
      </c>
      <c r="P117" s="5"/>
      <c r="Q117" s="5"/>
      <c r="R117" s="4">
        <f>R$36</f>
        <v>1.0866434157107436</v>
      </c>
      <c r="S117" s="5">
        <v>5</v>
      </c>
      <c r="T117" s="5"/>
      <c r="U117" s="5"/>
      <c r="V117" s="4">
        <f>V$36</f>
        <v>1.0095094517958412</v>
      </c>
      <c r="W117" s="5">
        <v>10</v>
      </c>
      <c r="X117" s="5"/>
      <c r="Y117" s="5"/>
      <c r="Z117" s="4">
        <f>Z$36</f>
        <v>1.0493744413079273</v>
      </c>
      <c r="AA117" s="5">
        <v>10</v>
      </c>
      <c r="AB117" s="5"/>
      <c r="AC117" s="5"/>
      <c r="AD117" s="4">
        <f>AD$36</f>
        <v>1.0520692997334626</v>
      </c>
      <c r="AE117" s="5">
        <v>10</v>
      </c>
      <c r="AF117" s="5" t="s">
        <v>418</v>
      </c>
      <c r="AG117" s="5" t="s">
        <v>418</v>
      </c>
      <c r="AH117" s="5" t="s">
        <v>418</v>
      </c>
      <c r="AI117" s="5" t="s">
        <v>418</v>
      </c>
      <c r="AJ117" s="31">
        <f t="shared" si="29"/>
        <v>1.086946832242095</v>
      </c>
      <c r="AK117" s="32">
        <v>2731</v>
      </c>
      <c r="AL117" s="24">
        <f t="shared" si="30"/>
        <v>2968.5</v>
      </c>
      <c r="AM117" s="24">
        <f t="shared" si="31"/>
        <v>237.5</v>
      </c>
      <c r="AN117" s="24"/>
      <c r="AO117" s="24">
        <v>279.60000000000002</v>
      </c>
      <c r="AP117" s="24">
        <v>219.3</v>
      </c>
      <c r="AQ117" s="24">
        <v>217.6</v>
      </c>
      <c r="AR117" s="24">
        <v>296.3</v>
      </c>
      <c r="AS117" s="24"/>
      <c r="AT117" s="24">
        <v>278.89999999999998</v>
      </c>
      <c r="AU117" s="24">
        <v>215.8</v>
      </c>
      <c r="AV117" s="24">
        <v>345.2</v>
      </c>
      <c r="AW117" s="24">
        <v>276</v>
      </c>
      <c r="AX117" s="24">
        <v>140.30000000000001</v>
      </c>
      <c r="AY117" s="24">
        <v>385</v>
      </c>
      <c r="AZ117" s="24">
        <v>202.8</v>
      </c>
      <c r="BA117" s="24">
        <v>59</v>
      </c>
      <c r="BB117" s="24">
        <f t="shared" si="32"/>
        <v>52.7</v>
      </c>
      <c r="BC117" s="39"/>
      <c r="BD117" s="39"/>
      <c r="BE117" s="39"/>
      <c r="BF117" s="63"/>
      <c r="BG117" s="63"/>
      <c r="BH117" s="39"/>
      <c r="BI117" s="24">
        <f t="shared" si="33"/>
        <v>52.7</v>
      </c>
      <c r="BJ117" s="24"/>
      <c r="BK117" s="1"/>
      <c r="BL117" s="1"/>
      <c r="BM117" s="1"/>
      <c r="BN117" s="1"/>
      <c r="BO117" s="1"/>
      <c r="BP117" s="1"/>
      <c r="BQ117" s="85"/>
      <c r="BR117" s="85"/>
      <c r="BS117" s="85"/>
      <c r="BT117" s="85"/>
      <c r="BU117" s="85"/>
      <c r="BV117" s="85"/>
      <c r="BW117" s="85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9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9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9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9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9"/>
      <c r="GV117" s="8"/>
      <c r="GW117" s="8"/>
    </row>
    <row r="118" spans="1:205" s="2" customFormat="1" ht="17.100000000000001" customHeight="1">
      <c r="A118" s="13" t="s">
        <v>101</v>
      </c>
      <c r="B118" s="5">
        <v>1</v>
      </c>
      <c r="C118" s="5">
        <v>10</v>
      </c>
      <c r="D118" s="5"/>
      <c r="E118" s="5"/>
      <c r="F118" s="4">
        <f t="shared" ref="F118:F131" si="76">F$36</f>
        <v>1.1440736860931553</v>
      </c>
      <c r="G118" s="5">
        <v>10</v>
      </c>
      <c r="H118" s="5"/>
      <c r="I118" s="5"/>
      <c r="J118" s="4">
        <f t="shared" ref="J118:J131" si="77">J$36</f>
        <v>1.2310243277848911</v>
      </c>
      <c r="K118" s="69">
        <v>15</v>
      </c>
      <c r="L118" s="5"/>
      <c r="M118" s="5"/>
      <c r="N118" s="4">
        <f t="shared" ref="N118:N131" si="78">N$36</f>
        <v>1.0627753303964758</v>
      </c>
      <c r="O118" s="5">
        <v>15</v>
      </c>
      <c r="P118" s="5"/>
      <c r="Q118" s="5"/>
      <c r="R118" s="4">
        <f t="shared" ref="R118:R131" si="79">R$36</f>
        <v>1.0866434157107436</v>
      </c>
      <c r="S118" s="5">
        <v>5</v>
      </c>
      <c r="T118" s="5"/>
      <c r="U118" s="5"/>
      <c r="V118" s="4">
        <f t="shared" ref="V118:V131" si="80">V$36</f>
        <v>1.0095094517958412</v>
      </c>
      <c r="W118" s="5">
        <v>10</v>
      </c>
      <c r="X118" s="5"/>
      <c r="Y118" s="5"/>
      <c r="Z118" s="4">
        <f t="shared" ref="Z118:Z131" si="81">Z$36</f>
        <v>1.0493744413079273</v>
      </c>
      <c r="AA118" s="5">
        <v>10</v>
      </c>
      <c r="AB118" s="5"/>
      <c r="AC118" s="5"/>
      <c r="AD118" s="4">
        <f t="shared" ref="AD118:AD131" si="82">AD$36</f>
        <v>1.0520692997334626</v>
      </c>
      <c r="AE118" s="5">
        <v>10</v>
      </c>
      <c r="AF118" s="5" t="s">
        <v>418</v>
      </c>
      <c r="AG118" s="5" t="s">
        <v>418</v>
      </c>
      <c r="AH118" s="5" t="s">
        <v>418</v>
      </c>
      <c r="AI118" s="5" t="s">
        <v>418</v>
      </c>
      <c r="AJ118" s="31">
        <f t="shared" si="29"/>
        <v>1.086946832242095</v>
      </c>
      <c r="AK118" s="32">
        <v>2643</v>
      </c>
      <c r="AL118" s="24">
        <f t="shared" si="30"/>
        <v>2872.8</v>
      </c>
      <c r="AM118" s="24">
        <f t="shared" si="31"/>
        <v>229.80000000000018</v>
      </c>
      <c r="AN118" s="24"/>
      <c r="AO118" s="24">
        <v>269.60000000000002</v>
      </c>
      <c r="AP118" s="24">
        <v>276.89999999999998</v>
      </c>
      <c r="AQ118" s="24">
        <v>114.5</v>
      </c>
      <c r="AR118" s="24">
        <v>274.8</v>
      </c>
      <c r="AS118" s="24"/>
      <c r="AT118" s="24">
        <v>263.7</v>
      </c>
      <c r="AU118" s="24">
        <v>69.900000000000006</v>
      </c>
      <c r="AV118" s="24">
        <v>319.39999999999998</v>
      </c>
      <c r="AW118" s="24">
        <v>274.7</v>
      </c>
      <c r="AX118" s="24">
        <v>248</v>
      </c>
      <c r="AY118" s="24">
        <v>372.6</v>
      </c>
      <c r="AZ118" s="24">
        <v>218.7</v>
      </c>
      <c r="BA118" s="24">
        <v>141.5</v>
      </c>
      <c r="BB118" s="24">
        <f t="shared" si="32"/>
        <v>28.5</v>
      </c>
      <c r="BC118" s="63"/>
      <c r="BD118" s="39"/>
      <c r="BE118" s="39"/>
      <c r="BF118" s="63"/>
      <c r="BG118" s="63"/>
      <c r="BH118" s="39"/>
      <c r="BI118" s="24">
        <f t="shared" si="33"/>
        <v>28.5</v>
      </c>
      <c r="BJ118" s="24"/>
      <c r="BK118" s="1"/>
      <c r="BL118" s="1"/>
      <c r="BM118" s="1"/>
      <c r="BN118" s="1"/>
      <c r="BO118" s="1"/>
      <c r="BP118" s="1"/>
      <c r="BQ118" s="85"/>
      <c r="BR118" s="85"/>
      <c r="BS118" s="85"/>
      <c r="BT118" s="85"/>
      <c r="BU118" s="85"/>
      <c r="BV118" s="85"/>
      <c r="BW118" s="85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9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9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9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9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9"/>
      <c r="GV118" s="8"/>
      <c r="GW118" s="8"/>
    </row>
    <row r="119" spans="1:205" s="2" customFormat="1" ht="17.100000000000001" customHeight="1">
      <c r="A119" s="13" t="s">
        <v>102</v>
      </c>
      <c r="B119" s="5">
        <v>1</v>
      </c>
      <c r="C119" s="5">
        <v>10</v>
      </c>
      <c r="D119" s="5"/>
      <c r="E119" s="5"/>
      <c r="F119" s="4">
        <f t="shared" si="76"/>
        <v>1.1440736860931553</v>
      </c>
      <c r="G119" s="5">
        <v>10</v>
      </c>
      <c r="H119" s="5"/>
      <c r="I119" s="5"/>
      <c r="J119" s="4">
        <f t="shared" si="77"/>
        <v>1.2310243277848911</v>
      </c>
      <c r="K119" s="69">
        <v>15</v>
      </c>
      <c r="L119" s="5"/>
      <c r="M119" s="5"/>
      <c r="N119" s="4">
        <f t="shared" si="78"/>
        <v>1.0627753303964758</v>
      </c>
      <c r="O119" s="5">
        <v>15</v>
      </c>
      <c r="P119" s="5"/>
      <c r="Q119" s="5"/>
      <c r="R119" s="4">
        <f t="shared" si="79"/>
        <v>1.0866434157107436</v>
      </c>
      <c r="S119" s="5">
        <v>5</v>
      </c>
      <c r="T119" s="5"/>
      <c r="U119" s="5"/>
      <c r="V119" s="4">
        <f t="shared" si="80"/>
        <v>1.0095094517958412</v>
      </c>
      <c r="W119" s="5">
        <v>10</v>
      </c>
      <c r="X119" s="5"/>
      <c r="Y119" s="5"/>
      <c r="Z119" s="4">
        <f t="shared" si="81"/>
        <v>1.0493744413079273</v>
      </c>
      <c r="AA119" s="5">
        <v>10</v>
      </c>
      <c r="AB119" s="5"/>
      <c r="AC119" s="5"/>
      <c r="AD119" s="4">
        <f t="shared" si="82"/>
        <v>1.0520692997334626</v>
      </c>
      <c r="AE119" s="5">
        <v>10</v>
      </c>
      <c r="AF119" s="5" t="s">
        <v>418</v>
      </c>
      <c r="AG119" s="5" t="s">
        <v>418</v>
      </c>
      <c r="AH119" s="5" t="s">
        <v>418</v>
      </c>
      <c r="AI119" s="5" t="s">
        <v>418</v>
      </c>
      <c r="AJ119" s="31">
        <f t="shared" si="29"/>
        <v>1.086946832242095</v>
      </c>
      <c r="AK119" s="32">
        <v>4087</v>
      </c>
      <c r="AL119" s="24">
        <f t="shared" si="30"/>
        <v>4442.3999999999996</v>
      </c>
      <c r="AM119" s="24">
        <f t="shared" si="31"/>
        <v>355.39999999999964</v>
      </c>
      <c r="AN119" s="24"/>
      <c r="AO119" s="24">
        <v>324.39999999999998</v>
      </c>
      <c r="AP119" s="24">
        <v>281.5</v>
      </c>
      <c r="AQ119" s="24">
        <v>225.6</v>
      </c>
      <c r="AR119" s="24">
        <v>249.3</v>
      </c>
      <c r="AS119" s="24"/>
      <c r="AT119" s="24">
        <v>225.5</v>
      </c>
      <c r="AU119" s="24">
        <v>173.3</v>
      </c>
      <c r="AV119" s="24">
        <v>696.8</v>
      </c>
      <c r="AW119" s="24">
        <v>298.2</v>
      </c>
      <c r="AX119" s="24">
        <v>828.1</v>
      </c>
      <c r="AY119" s="24">
        <v>576</v>
      </c>
      <c r="AZ119" s="24">
        <v>328.1</v>
      </c>
      <c r="BA119" s="24">
        <v>181.2</v>
      </c>
      <c r="BB119" s="24">
        <f t="shared" si="32"/>
        <v>54.4</v>
      </c>
      <c r="BC119" s="39"/>
      <c r="BD119" s="39"/>
      <c r="BE119" s="39"/>
      <c r="BF119" s="63"/>
      <c r="BG119" s="63"/>
      <c r="BH119" s="39"/>
      <c r="BI119" s="24">
        <f t="shared" si="33"/>
        <v>54.4</v>
      </c>
      <c r="BJ119" s="24"/>
      <c r="BK119" s="1"/>
      <c r="BL119" s="1"/>
      <c r="BM119" s="1"/>
      <c r="BN119" s="1"/>
      <c r="BO119" s="1"/>
      <c r="BP119" s="1"/>
      <c r="BQ119" s="85"/>
      <c r="BR119" s="85"/>
      <c r="BS119" s="85"/>
      <c r="BT119" s="85"/>
      <c r="BU119" s="85"/>
      <c r="BV119" s="85"/>
      <c r="BW119" s="85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9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9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9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9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9"/>
      <c r="GV119" s="8"/>
      <c r="GW119" s="8"/>
    </row>
    <row r="120" spans="1:205" s="2" customFormat="1" ht="17.100000000000001" customHeight="1">
      <c r="A120" s="13" t="s">
        <v>103</v>
      </c>
      <c r="B120" s="5">
        <v>1</v>
      </c>
      <c r="C120" s="5">
        <v>10</v>
      </c>
      <c r="D120" s="5"/>
      <c r="E120" s="5"/>
      <c r="F120" s="4">
        <f t="shared" si="76"/>
        <v>1.1440736860931553</v>
      </c>
      <c r="G120" s="5">
        <v>10</v>
      </c>
      <c r="H120" s="5"/>
      <c r="I120" s="5"/>
      <c r="J120" s="4">
        <f t="shared" si="77"/>
        <v>1.2310243277848911</v>
      </c>
      <c r="K120" s="69">
        <v>15</v>
      </c>
      <c r="L120" s="5"/>
      <c r="M120" s="5"/>
      <c r="N120" s="4">
        <f t="shared" si="78"/>
        <v>1.0627753303964758</v>
      </c>
      <c r="O120" s="5">
        <v>15</v>
      </c>
      <c r="P120" s="5"/>
      <c r="Q120" s="5"/>
      <c r="R120" s="4">
        <f t="shared" si="79"/>
        <v>1.0866434157107436</v>
      </c>
      <c r="S120" s="5">
        <v>5</v>
      </c>
      <c r="T120" s="5"/>
      <c r="U120" s="5"/>
      <c r="V120" s="4">
        <f t="shared" si="80"/>
        <v>1.0095094517958412</v>
      </c>
      <c r="W120" s="5">
        <v>10</v>
      </c>
      <c r="X120" s="5"/>
      <c r="Y120" s="5"/>
      <c r="Z120" s="4">
        <f t="shared" si="81"/>
        <v>1.0493744413079273</v>
      </c>
      <c r="AA120" s="5">
        <v>10</v>
      </c>
      <c r="AB120" s="5"/>
      <c r="AC120" s="5"/>
      <c r="AD120" s="4">
        <f t="shared" si="82"/>
        <v>1.0520692997334626</v>
      </c>
      <c r="AE120" s="5">
        <v>10</v>
      </c>
      <c r="AF120" s="5" t="s">
        <v>418</v>
      </c>
      <c r="AG120" s="5" t="s">
        <v>418</v>
      </c>
      <c r="AH120" s="5" t="s">
        <v>418</v>
      </c>
      <c r="AI120" s="5" t="s">
        <v>418</v>
      </c>
      <c r="AJ120" s="31">
        <f t="shared" si="29"/>
        <v>1.086946832242095</v>
      </c>
      <c r="AK120" s="32">
        <v>2735</v>
      </c>
      <c r="AL120" s="24">
        <f t="shared" si="30"/>
        <v>2972.8</v>
      </c>
      <c r="AM120" s="24">
        <f t="shared" si="31"/>
        <v>237.80000000000018</v>
      </c>
      <c r="AN120" s="24"/>
      <c r="AO120" s="24">
        <v>194.5</v>
      </c>
      <c r="AP120" s="24">
        <v>277.7</v>
      </c>
      <c r="AQ120" s="24">
        <v>191.6</v>
      </c>
      <c r="AR120" s="24">
        <v>327.7</v>
      </c>
      <c r="AS120" s="24"/>
      <c r="AT120" s="24">
        <v>130.19999999999999</v>
      </c>
      <c r="AU120" s="24">
        <v>208.2</v>
      </c>
      <c r="AV120" s="24">
        <v>350</v>
      </c>
      <c r="AW120" s="24">
        <v>250.3</v>
      </c>
      <c r="AX120" s="24">
        <v>370</v>
      </c>
      <c r="AY120" s="24">
        <v>385.5</v>
      </c>
      <c r="AZ120" s="24">
        <v>195.60000000000002</v>
      </c>
      <c r="BA120" s="24">
        <v>31.2</v>
      </c>
      <c r="BB120" s="24">
        <f t="shared" si="32"/>
        <v>60.3</v>
      </c>
      <c r="BC120" s="63"/>
      <c r="BD120" s="39"/>
      <c r="BE120" s="39"/>
      <c r="BF120" s="63"/>
      <c r="BG120" s="63"/>
      <c r="BH120" s="39"/>
      <c r="BI120" s="24">
        <f t="shared" si="33"/>
        <v>60.3</v>
      </c>
      <c r="BJ120" s="24"/>
      <c r="BK120" s="1"/>
      <c r="BL120" s="1"/>
      <c r="BM120" s="1"/>
      <c r="BN120" s="1"/>
      <c r="BO120" s="1"/>
      <c r="BP120" s="1"/>
      <c r="BQ120" s="85"/>
      <c r="BR120" s="85"/>
      <c r="BS120" s="85"/>
      <c r="BT120" s="85"/>
      <c r="BU120" s="85"/>
      <c r="BV120" s="85"/>
      <c r="BW120" s="85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9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9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9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9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9"/>
      <c r="GV120" s="8"/>
      <c r="GW120" s="8"/>
    </row>
    <row r="121" spans="1:205" s="2" customFormat="1" ht="17.100000000000001" customHeight="1">
      <c r="A121" s="13" t="s">
        <v>104</v>
      </c>
      <c r="B121" s="5">
        <v>1</v>
      </c>
      <c r="C121" s="5">
        <v>10</v>
      </c>
      <c r="D121" s="5"/>
      <c r="E121" s="5"/>
      <c r="F121" s="4">
        <f t="shared" si="76"/>
        <v>1.1440736860931553</v>
      </c>
      <c r="G121" s="5">
        <v>10</v>
      </c>
      <c r="H121" s="5"/>
      <c r="I121" s="5"/>
      <c r="J121" s="4">
        <f t="shared" si="77"/>
        <v>1.2310243277848911</v>
      </c>
      <c r="K121" s="69">
        <v>15</v>
      </c>
      <c r="L121" s="5"/>
      <c r="M121" s="5"/>
      <c r="N121" s="4">
        <f t="shared" si="78"/>
        <v>1.0627753303964758</v>
      </c>
      <c r="O121" s="5">
        <v>15</v>
      </c>
      <c r="P121" s="5"/>
      <c r="Q121" s="5"/>
      <c r="R121" s="4">
        <f t="shared" si="79"/>
        <v>1.0866434157107436</v>
      </c>
      <c r="S121" s="5">
        <v>5</v>
      </c>
      <c r="T121" s="5"/>
      <c r="U121" s="5"/>
      <c r="V121" s="4">
        <f t="shared" si="80"/>
        <v>1.0095094517958412</v>
      </c>
      <c r="W121" s="5">
        <v>10</v>
      </c>
      <c r="X121" s="5"/>
      <c r="Y121" s="5"/>
      <c r="Z121" s="4">
        <f t="shared" si="81"/>
        <v>1.0493744413079273</v>
      </c>
      <c r="AA121" s="5">
        <v>10</v>
      </c>
      <c r="AB121" s="5"/>
      <c r="AC121" s="5"/>
      <c r="AD121" s="4">
        <f t="shared" si="82"/>
        <v>1.0520692997334626</v>
      </c>
      <c r="AE121" s="5">
        <v>10</v>
      </c>
      <c r="AF121" s="5" t="s">
        <v>418</v>
      </c>
      <c r="AG121" s="5" t="s">
        <v>418</v>
      </c>
      <c r="AH121" s="5" t="s">
        <v>418</v>
      </c>
      <c r="AI121" s="5" t="s">
        <v>418</v>
      </c>
      <c r="AJ121" s="31">
        <f t="shared" si="29"/>
        <v>1.086946832242095</v>
      </c>
      <c r="AK121" s="32">
        <v>3172</v>
      </c>
      <c r="AL121" s="24">
        <f t="shared" si="30"/>
        <v>3447.8</v>
      </c>
      <c r="AM121" s="24">
        <f t="shared" si="31"/>
        <v>275.80000000000018</v>
      </c>
      <c r="AN121" s="24"/>
      <c r="AO121" s="24">
        <v>200.3</v>
      </c>
      <c r="AP121" s="24">
        <v>323.5</v>
      </c>
      <c r="AQ121" s="24">
        <v>321.5</v>
      </c>
      <c r="AR121" s="24">
        <v>393.1</v>
      </c>
      <c r="AS121" s="24"/>
      <c r="AT121" s="24">
        <v>261.8</v>
      </c>
      <c r="AU121" s="24">
        <v>304.7</v>
      </c>
      <c r="AV121" s="24">
        <v>373.4</v>
      </c>
      <c r="AW121" s="24">
        <v>318</v>
      </c>
      <c r="AX121" s="24">
        <v>186</v>
      </c>
      <c r="AY121" s="24">
        <v>447.2</v>
      </c>
      <c r="AZ121" s="24">
        <v>223</v>
      </c>
      <c r="BA121" s="24">
        <v>21.6</v>
      </c>
      <c r="BB121" s="24">
        <f t="shared" si="32"/>
        <v>73.7</v>
      </c>
      <c r="BC121" s="39"/>
      <c r="BD121" s="39"/>
      <c r="BE121" s="39"/>
      <c r="BF121" s="63"/>
      <c r="BG121" s="63"/>
      <c r="BH121" s="39"/>
      <c r="BI121" s="24">
        <f t="shared" si="33"/>
        <v>73.7</v>
      </c>
      <c r="BJ121" s="24"/>
      <c r="BK121" s="1"/>
      <c r="BL121" s="1"/>
      <c r="BM121" s="1"/>
      <c r="BN121" s="1"/>
      <c r="BO121" s="1"/>
      <c r="BP121" s="1"/>
      <c r="BQ121" s="85"/>
      <c r="BR121" s="85"/>
      <c r="BS121" s="85"/>
      <c r="BT121" s="85"/>
      <c r="BU121" s="85"/>
      <c r="BV121" s="85"/>
      <c r="BW121" s="85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9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9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9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9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9"/>
      <c r="GV121" s="8"/>
      <c r="GW121" s="8"/>
    </row>
    <row r="122" spans="1:205" s="2" customFormat="1" ht="17.100000000000001" customHeight="1">
      <c r="A122" s="13" t="s">
        <v>105</v>
      </c>
      <c r="B122" s="5">
        <v>1</v>
      </c>
      <c r="C122" s="5">
        <v>10</v>
      </c>
      <c r="D122" s="5"/>
      <c r="E122" s="5"/>
      <c r="F122" s="4">
        <f t="shared" si="76"/>
        <v>1.1440736860931553</v>
      </c>
      <c r="G122" s="5">
        <v>10</v>
      </c>
      <c r="H122" s="5"/>
      <c r="I122" s="5"/>
      <c r="J122" s="4">
        <f t="shared" si="77"/>
        <v>1.2310243277848911</v>
      </c>
      <c r="K122" s="69">
        <v>15</v>
      </c>
      <c r="L122" s="5"/>
      <c r="M122" s="5"/>
      <c r="N122" s="4">
        <f t="shared" si="78"/>
        <v>1.0627753303964758</v>
      </c>
      <c r="O122" s="5">
        <v>15</v>
      </c>
      <c r="P122" s="5"/>
      <c r="Q122" s="5"/>
      <c r="R122" s="4">
        <f t="shared" si="79"/>
        <v>1.0866434157107436</v>
      </c>
      <c r="S122" s="5">
        <v>5</v>
      </c>
      <c r="T122" s="5"/>
      <c r="U122" s="5"/>
      <c r="V122" s="4">
        <f t="shared" si="80"/>
        <v>1.0095094517958412</v>
      </c>
      <c r="W122" s="5">
        <v>10</v>
      </c>
      <c r="X122" s="5"/>
      <c r="Y122" s="5"/>
      <c r="Z122" s="4">
        <f t="shared" si="81"/>
        <v>1.0493744413079273</v>
      </c>
      <c r="AA122" s="5">
        <v>10</v>
      </c>
      <c r="AB122" s="5"/>
      <c r="AC122" s="5"/>
      <c r="AD122" s="4">
        <f t="shared" si="82"/>
        <v>1.0520692997334626</v>
      </c>
      <c r="AE122" s="5">
        <v>10</v>
      </c>
      <c r="AF122" s="5" t="s">
        <v>418</v>
      </c>
      <c r="AG122" s="5" t="s">
        <v>418</v>
      </c>
      <c r="AH122" s="5" t="s">
        <v>418</v>
      </c>
      <c r="AI122" s="5" t="s">
        <v>418</v>
      </c>
      <c r="AJ122" s="31">
        <f t="shared" si="29"/>
        <v>1.086946832242095</v>
      </c>
      <c r="AK122" s="32">
        <v>4202</v>
      </c>
      <c r="AL122" s="24">
        <f t="shared" si="30"/>
        <v>4567.3999999999996</v>
      </c>
      <c r="AM122" s="24">
        <f t="shared" si="31"/>
        <v>365.39999999999964</v>
      </c>
      <c r="AN122" s="24"/>
      <c r="AO122" s="24">
        <v>438</v>
      </c>
      <c r="AP122" s="24">
        <v>270.60000000000002</v>
      </c>
      <c r="AQ122" s="24">
        <v>361.7</v>
      </c>
      <c r="AR122" s="24">
        <v>462.1</v>
      </c>
      <c r="AS122" s="24"/>
      <c r="AT122" s="24">
        <v>300.5</v>
      </c>
      <c r="AU122" s="24">
        <v>340.5</v>
      </c>
      <c r="AV122" s="24">
        <v>561.20000000000005</v>
      </c>
      <c r="AW122" s="24">
        <v>430.1</v>
      </c>
      <c r="AX122" s="24">
        <v>337.5</v>
      </c>
      <c r="AY122" s="24">
        <v>592.29999999999995</v>
      </c>
      <c r="AZ122" s="24">
        <v>309</v>
      </c>
      <c r="BA122" s="24">
        <v>79.7</v>
      </c>
      <c r="BB122" s="24">
        <f t="shared" si="32"/>
        <v>84.2</v>
      </c>
      <c r="BC122" s="63"/>
      <c r="BD122" s="39"/>
      <c r="BE122" s="39"/>
      <c r="BF122" s="63"/>
      <c r="BG122" s="63"/>
      <c r="BH122" s="39"/>
      <c r="BI122" s="24">
        <f t="shared" si="33"/>
        <v>84.2</v>
      </c>
      <c r="BJ122" s="24"/>
      <c r="BK122" s="1"/>
      <c r="BL122" s="1"/>
      <c r="BM122" s="1"/>
      <c r="BN122" s="1"/>
      <c r="BO122" s="1"/>
      <c r="BP122" s="1"/>
      <c r="BQ122" s="85"/>
      <c r="BR122" s="85"/>
      <c r="BS122" s="85"/>
      <c r="BT122" s="85"/>
      <c r="BU122" s="85"/>
      <c r="BV122" s="85"/>
      <c r="BW122" s="85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9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9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9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9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9"/>
      <c r="GV122" s="8"/>
      <c r="GW122" s="8"/>
    </row>
    <row r="123" spans="1:205" s="2" customFormat="1" ht="17.100000000000001" customHeight="1">
      <c r="A123" s="13" t="s">
        <v>106</v>
      </c>
      <c r="B123" s="5">
        <v>1</v>
      </c>
      <c r="C123" s="5">
        <v>10</v>
      </c>
      <c r="D123" s="5"/>
      <c r="E123" s="5"/>
      <c r="F123" s="4">
        <f t="shared" si="76"/>
        <v>1.1440736860931553</v>
      </c>
      <c r="G123" s="5">
        <v>10</v>
      </c>
      <c r="H123" s="5"/>
      <c r="I123" s="5"/>
      <c r="J123" s="4">
        <f t="shared" si="77"/>
        <v>1.2310243277848911</v>
      </c>
      <c r="K123" s="69">
        <v>15</v>
      </c>
      <c r="L123" s="5"/>
      <c r="M123" s="5"/>
      <c r="N123" s="4">
        <f t="shared" si="78"/>
        <v>1.0627753303964758</v>
      </c>
      <c r="O123" s="5">
        <v>15</v>
      </c>
      <c r="P123" s="5"/>
      <c r="Q123" s="5"/>
      <c r="R123" s="4">
        <f t="shared" si="79"/>
        <v>1.0866434157107436</v>
      </c>
      <c r="S123" s="5">
        <v>5</v>
      </c>
      <c r="T123" s="5"/>
      <c r="U123" s="5"/>
      <c r="V123" s="4">
        <f t="shared" si="80"/>
        <v>1.0095094517958412</v>
      </c>
      <c r="W123" s="5">
        <v>10</v>
      </c>
      <c r="X123" s="5"/>
      <c r="Y123" s="5"/>
      <c r="Z123" s="4">
        <f t="shared" si="81"/>
        <v>1.0493744413079273</v>
      </c>
      <c r="AA123" s="5">
        <v>10</v>
      </c>
      <c r="AB123" s="5"/>
      <c r="AC123" s="5"/>
      <c r="AD123" s="4">
        <f t="shared" si="82"/>
        <v>1.0520692997334626</v>
      </c>
      <c r="AE123" s="5">
        <v>10</v>
      </c>
      <c r="AF123" s="5" t="s">
        <v>418</v>
      </c>
      <c r="AG123" s="5" t="s">
        <v>418</v>
      </c>
      <c r="AH123" s="5" t="s">
        <v>418</v>
      </c>
      <c r="AI123" s="5" t="s">
        <v>418</v>
      </c>
      <c r="AJ123" s="31">
        <f t="shared" ref="AJ123:AJ186" si="83">(B123*C123+F123*G123+J123*K123+N123*O123+R123*S123+V123*W123+Z123*AA123+AD123*AE123)/(C123+G123+K123+O123+S123+W123+AA123+AE123)</f>
        <v>1.086946832242095</v>
      </c>
      <c r="AK123" s="32">
        <v>4073</v>
      </c>
      <c r="AL123" s="24">
        <f t="shared" ref="AL123:AL186" si="84">ROUND(AJ123*AK123,1)</f>
        <v>4427.1000000000004</v>
      </c>
      <c r="AM123" s="24">
        <f t="shared" ref="AM123:AM186" si="85">AL123-AK123</f>
        <v>354.10000000000036</v>
      </c>
      <c r="AN123" s="24"/>
      <c r="AO123" s="24">
        <v>339.5</v>
      </c>
      <c r="AP123" s="24">
        <v>436.9</v>
      </c>
      <c r="AQ123" s="24">
        <v>434</v>
      </c>
      <c r="AR123" s="24">
        <v>314.5</v>
      </c>
      <c r="AS123" s="24"/>
      <c r="AT123" s="24">
        <v>236.1</v>
      </c>
      <c r="AU123" s="24">
        <v>472.1</v>
      </c>
      <c r="AV123" s="24">
        <v>535.1</v>
      </c>
      <c r="AW123" s="24">
        <v>414.9</v>
      </c>
      <c r="AX123" s="24">
        <v>288.8</v>
      </c>
      <c r="AY123" s="24">
        <v>574.20000000000005</v>
      </c>
      <c r="AZ123" s="24">
        <v>279</v>
      </c>
      <c r="BA123" s="24"/>
      <c r="BB123" s="24">
        <f t="shared" ref="BB123:BB186" si="86">ROUND(AL123-SUM(AN123:BA123),1)</f>
        <v>102</v>
      </c>
      <c r="BC123" s="63"/>
      <c r="BD123" s="39"/>
      <c r="BE123" s="39"/>
      <c r="BF123" s="63"/>
      <c r="BG123" s="63"/>
      <c r="BH123" s="39"/>
      <c r="BI123" s="24">
        <f t="shared" ref="BI123:BI186" si="87">IF(OR(BC123="+",BD123="+",BE123="+",BF123="+",BG123="+",BH123="+"),0,BB123)</f>
        <v>102</v>
      </c>
      <c r="BJ123" s="24"/>
      <c r="BK123" s="1"/>
      <c r="BL123" s="1"/>
      <c r="BM123" s="1"/>
      <c r="BN123" s="1"/>
      <c r="BO123" s="1"/>
      <c r="BP123" s="1"/>
      <c r="BQ123" s="85"/>
      <c r="BR123" s="85"/>
      <c r="BS123" s="85"/>
      <c r="BT123" s="85"/>
      <c r="BU123" s="85"/>
      <c r="BV123" s="85"/>
      <c r="BW123" s="85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9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9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9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9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9"/>
      <c r="GV123" s="8"/>
      <c r="GW123" s="8"/>
    </row>
    <row r="124" spans="1:205" s="2" customFormat="1" ht="17.100000000000001" customHeight="1">
      <c r="A124" s="13" t="s">
        <v>107</v>
      </c>
      <c r="B124" s="5">
        <v>1</v>
      </c>
      <c r="C124" s="5">
        <v>10</v>
      </c>
      <c r="D124" s="5"/>
      <c r="E124" s="5"/>
      <c r="F124" s="4">
        <f t="shared" si="76"/>
        <v>1.1440736860931553</v>
      </c>
      <c r="G124" s="5">
        <v>10</v>
      </c>
      <c r="H124" s="5"/>
      <c r="I124" s="5"/>
      <c r="J124" s="4">
        <f t="shared" si="77"/>
        <v>1.2310243277848911</v>
      </c>
      <c r="K124" s="69">
        <v>15</v>
      </c>
      <c r="L124" s="5"/>
      <c r="M124" s="5"/>
      <c r="N124" s="4">
        <f t="shared" si="78"/>
        <v>1.0627753303964758</v>
      </c>
      <c r="O124" s="5">
        <v>15</v>
      </c>
      <c r="P124" s="5"/>
      <c r="Q124" s="5"/>
      <c r="R124" s="4">
        <f t="shared" si="79"/>
        <v>1.0866434157107436</v>
      </c>
      <c r="S124" s="5">
        <v>5</v>
      </c>
      <c r="T124" s="5"/>
      <c r="U124" s="5"/>
      <c r="V124" s="4">
        <f t="shared" si="80"/>
        <v>1.0095094517958412</v>
      </c>
      <c r="W124" s="5">
        <v>10</v>
      </c>
      <c r="X124" s="5"/>
      <c r="Y124" s="5"/>
      <c r="Z124" s="4">
        <f t="shared" si="81"/>
        <v>1.0493744413079273</v>
      </c>
      <c r="AA124" s="5">
        <v>10</v>
      </c>
      <c r="AB124" s="5"/>
      <c r="AC124" s="5"/>
      <c r="AD124" s="4">
        <f t="shared" si="82"/>
        <v>1.0520692997334626</v>
      </c>
      <c r="AE124" s="5">
        <v>10</v>
      </c>
      <c r="AF124" s="5" t="s">
        <v>418</v>
      </c>
      <c r="AG124" s="5" t="s">
        <v>418</v>
      </c>
      <c r="AH124" s="5" t="s">
        <v>418</v>
      </c>
      <c r="AI124" s="5" t="s">
        <v>418</v>
      </c>
      <c r="AJ124" s="31">
        <f t="shared" si="83"/>
        <v>1.086946832242095</v>
      </c>
      <c r="AK124" s="32">
        <v>2703</v>
      </c>
      <c r="AL124" s="24">
        <f t="shared" si="84"/>
        <v>2938</v>
      </c>
      <c r="AM124" s="24">
        <f t="shared" si="85"/>
        <v>235</v>
      </c>
      <c r="AN124" s="24"/>
      <c r="AO124" s="24">
        <v>215.2</v>
      </c>
      <c r="AP124" s="24">
        <v>202.3</v>
      </c>
      <c r="AQ124" s="24">
        <v>217.5</v>
      </c>
      <c r="AR124" s="24">
        <v>285.60000000000002</v>
      </c>
      <c r="AS124" s="24"/>
      <c r="AT124" s="24">
        <v>178.1</v>
      </c>
      <c r="AU124" s="24">
        <v>267</v>
      </c>
      <c r="AV124" s="24">
        <v>384.3</v>
      </c>
      <c r="AW124" s="24">
        <v>207.3</v>
      </c>
      <c r="AX124" s="24">
        <v>295.3</v>
      </c>
      <c r="AY124" s="24">
        <v>381</v>
      </c>
      <c r="AZ124" s="24">
        <v>198.8</v>
      </c>
      <c r="BA124" s="24">
        <v>51.5</v>
      </c>
      <c r="BB124" s="24">
        <f t="shared" si="86"/>
        <v>54.1</v>
      </c>
      <c r="BC124" s="63"/>
      <c r="BD124" s="39"/>
      <c r="BE124" s="39"/>
      <c r="BF124" s="63"/>
      <c r="BG124" s="63"/>
      <c r="BH124" s="39"/>
      <c r="BI124" s="24">
        <f t="shared" si="87"/>
        <v>54.1</v>
      </c>
      <c r="BJ124" s="24"/>
      <c r="BK124" s="1"/>
      <c r="BL124" s="1"/>
      <c r="BM124" s="1"/>
      <c r="BN124" s="1"/>
      <c r="BO124" s="1"/>
      <c r="BP124" s="1"/>
      <c r="BQ124" s="85"/>
      <c r="BR124" s="85"/>
      <c r="BS124" s="85"/>
      <c r="BT124" s="85"/>
      <c r="BU124" s="85"/>
      <c r="BV124" s="85"/>
      <c r="BW124" s="85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9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9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9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9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9"/>
      <c r="GV124" s="8"/>
      <c r="GW124" s="8"/>
    </row>
    <row r="125" spans="1:205" s="2" customFormat="1" ht="17.100000000000001" customHeight="1">
      <c r="A125" s="13" t="s">
        <v>108</v>
      </c>
      <c r="B125" s="5">
        <v>1</v>
      </c>
      <c r="C125" s="5">
        <v>10</v>
      </c>
      <c r="D125" s="5"/>
      <c r="E125" s="5"/>
      <c r="F125" s="4">
        <f t="shared" si="76"/>
        <v>1.1440736860931553</v>
      </c>
      <c r="G125" s="5">
        <v>10</v>
      </c>
      <c r="H125" s="5"/>
      <c r="I125" s="5"/>
      <c r="J125" s="4">
        <f t="shared" si="77"/>
        <v>1.2310243277848911</v>
      </c>
      <c r="K125" s="69">
        <v>15</v>
      </c>
      <c r="L125" s="5"/>
      <c r="M125" s="5"/>
      <c r="N125" s="4">
        <f t="shared" si="78"/>
        <v>1.0627753303964758</v>
      </c>
      <c r="O125" s="5">
        <v>15</v>
      </c>
      <c r="P125" s="5"/>
      <c r="Q125" s="5"/>
      <c r="R125" s="4">
        <f t="shared" si="79"/>
        <v>1.0866434157107436</v>
      </c>
      <c r="S125" s="5">
        <v>5</v>
      </c>
      <c r="T125" s="5"/>
      <c r="U125" s="5"/>
      <c r="V125" s="4">
        <f t="shared" si="80"/>
        <v>1.0095094517958412</v>
      </c>
      <c r="W125" s="5">
        <v>10</v>
      </c>
      <c r="X125" s="5"/>
      <c r="Y125" s="5"/>
      <c r="Z125" s="4">
        <f t="shared" si="81"/>
        <v>1.0493744413079273</v>
      </c>
      <c r="AA125" s="5">
        <v>10</v>
      </c>
      <c r="AB125" s="5"/>
      <c r="AC125" s="5"/>
      <c r="AD125" s="4">
        <f t="shared" si="82"/>
        <v>1.0520692997334626</v>
      </c>
      <c r="AE125" s="5">
        <v>10</v>
      </c>
      <c r="AF125" s="5" t="s">
        <v>418</v>
      </c>
      <c r="AG125" s="5" t="s">
        <v>418</v>
      </c>
      <c r="AH125" s="5" t="s">
        <v>418</v>
      </c>
      <c r="AI125" s="5" t="s">
        <v>418</v>
      </c>
      <c r="AJ125" s="31">
        <f t="shared" si="83"/>
        <v>1.086946832242095</v>
      </c>
      <c r="AK125" s="32">
        <v>6846</v>
      </c>
      <c r="AL125" s="24">
        <f t="shared" si="84"/>
        <v>7441.2</v>
      </c>
      <c r="AM125" s="24">
        <f t="shared" si="85"/>
        <v>595.19999999999982</v>
      </c>
      <c r="AN125" s="24"/>
      <c r="AO125" s="24">
        <v>515.4</v>
      </c>
      <c r="AP125" s="24">
        <v>634.20000000000005</v>
      </c>
      <c r="AQ125" s="24">
        <v>550.6</v>
      </c>
      <c r="AR125" s="24">
        <v>612.20000000000005</v>
      </c>
      <c r="AS125" s="24"/>
      <c r="AT125" s="24">
        <v>648.1</v>
      </c>
      <c r="AU125" s="24">
        <v>387.3</v>
      </c>
      <c r="AV125" s="24">
        <v>885.9</v>
      </c>
      <c r="AW125" s="24">
        <v>721.6</v>
      </c>
      <c r="AX125" s="24">
        <v>785.1</v>
      </c>
      <c r="AY125" s="24">
        <v>965.1</v>
      </c>
      <c r="AZ125" s="24">
        <v>494.3</v>
      </c>
      <c r="BA125" s="24">
        <v>95.3</v>
      </c>
      <c r="BB125" s="24">
        <f t="shared" si="86"/>
        <v>146.1</v>
      </c>
      <c r="BC125" s="63"/>
      <c r="BD125" s="39"/>
      <c r="BE125" s="39"/>
      <c r="BF125" s="63"/>
      <c r="BG125" s="63"/>
      <c r="BH125" s="39"/>
      <c r="BI125" s="24">
        <f t="shared" si="87"/>
        <v>146.1</v>
      </c>
      <c r="BJ125" s="24"/>
      <c r="BK125" s="1"/>
      <c r="BL125" s="1"/>
      <c r="BM125" s="1"/>
      <c r="BN125" s="1"/>
      <c r="BO125" s="1"/>
      <c r="BP125" s="1"/>
      <c r="BQ125" s="85"/>
      <c r="BR125" s="85"/>
      <c r="BS125" s="85"/>
      <c r="BT125" s="85"/>
      <c r="BU125" s="85"/>
      <c r="BV125" s="85"/>
      <c r="BW125" s="85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9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9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9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9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9"/>
      <c r="GV125" s="8"/>
      <c r="GW125" s="8"/>
    </row>
    <row r="126" spans="1:205" s="2" customFormat="1" ht="17.100000000000001" customHeight="1">
      <c r="A126" s="13" t="s">
        <v>109</v>
      </c>
      <c r="B126" s="5">
        <v>1</v>
      </c>
      <c r="C126" s="5">
        <v>10</v>
      </c>
      <c r="D126" s="5"/>
      <c r="E126" s="5"/>
      <c r="F126" s="4">
        <f t="shared" si="76"/>
        <v>1.1440736860931553</v>
      </c>
      <c r="G126" s="5">
        <v>10</v>
      </c>
      <c r="H126" s="5"/>
      <c r="I126" s="5"/>
      <c r="J126" s="4">
        <f t="shared" si="77"/>
        <v>1.2310243277848911</v>
      </c>
      <c r="K126" s="69">
        <v>15</v>
      </c>
      <c r="L126" s="5"/>
      <c r="M126" s="5"/>
      <c r="N126" s="4">
        <f t="shared" si="78"/>
        <v>1.0627753303964758</v>
      </c>
      <c r="O126" s="5">
        <v>15</v>
      </c>
      <c r="P126" s="5"/>
      <c r="Q126" s="5"/>
      <c r="R126" s="4">
        <f t="shared" si="79"/>
        <v>1.0866434157107436</v>
      </c>
      <c r="S126" s="5">
        <v>5</v>
      </c>
      <c r="T126" s="5"/>
      <c r="U126" s="5"/>
      <c r="V126" s="4">
        <f t="shared" si="80"/>
        <v>1.0095094517958412</v>
      </c>
      <c r="W126" s="5">
        <v>10</v>
      </c>
      <c r="X126" s="5"/>
      <c r="Y126" s="5"/>
      <c r="Z126" s="4">
        <f t="shared" si="81"/>
        <v>1.0493744413079273</v>
      </c>
      <c r="AA126" s="5">
        <v>10</v>
      </c>
      <c r="AB126" s="5"/>
      <c r="AC126" s="5"/>
      <c r="AD126" s="4">
        <f t="shared" si="82"/>
        <v>1.0520692997334626</v>
      </c>
      <c r="AE126" s="5">
        <v>10</v>
      </c>
      <c r="AF126" s="5" t="s">
        <v>418</v>
      </c>
      <c r="AG126" s="5" t="s">
        <v>418</v>
      </c>
      <c r="AH126" s="5" t="s">
        <v>418</v>
      </c>
      <c r="AI126" s="5" t="s">
        <v>418</v>
      </c>
      <c r="AJ126" s="31">
        <f t="shared" si="83"/>
        <v>1.086946832242095</v>
      </c>
      <c r="AK126" s="32">
        <v>0</v>
      </c>
      <c r="AL126" s="24">
        <f t="shared" si="84"/>
        <v>0</v>
      </c>
      <c r="AM126" s="24">
        <f t="shared" si="85"/>
        <v>0</v>
      </c>
      <c r="AN126" s="24"/>
      <c r="AO126" s="24">
        <v>0</v>
      </c>
      <c r="AP126" s="24">
        <v>0</v>
      </c>
      <c r="AQ126" s="24">
        <v>0</v>
      </c>
      <c r="AR126" s="24">
        <v>0</v>
      </c>
      <c r="AS126" s="24"/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/>
      <c r="BB126" s="24">
        <f t="shared" si="86"/>
        <v>0</v>
      </c>
      <c r="BC126" s="39"/>
      <c r="BD126" s="39"/>
      <c r="BE126" s="39"/>
      <c r="BF126" s="63"/>
      <c r="BG126" s="63"/>
      <c r="BH126" s="39"/>
      <c r="BI126" s="24">
        <f t="shared" si="87"/>
        <v>0</v>
      </c>
      <c r="BJ126" s="24"/>
      <c r="BK126" s="1"/>
      <c r="BL126" s="1"/>
      <c r="BM126" s="1"/>
      <c r="BN126" s="1"/>
      <c r="BO126" s="1"/>
      <c r="BP126" s="1"/>
      <c r="BQ126" s="85"/>
      <c r="BR126" s="85"/>
      <c r="BS126" s="85"/>
      <c r="BT126" s="85"/>
      <c r="BU126" s="85"/>
      <c r="BV126" s="85"/>
      <c r="BW126" s="85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9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9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9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9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9"/>
      <c r="GV126" s="8"/>
      <c r="GW126" s="8"/>
    </row>
    <row r="127" spans="1:205" s="2" customFormat="1" ht="17.100000000000001" customHeight="1">
      <c r="A127" s="13" t="s">
        <v>110</v>
      </c>
      <c r="B127" s="5">
        <v>1</v>
      </c>
      <c r="C127" s="5">
        <v>10</v>
      </c>
      <c r="D127" s="5"/>
      <c r="E127" s="5"/>
      <c r="F127" s="4">
        <f t="shared" si="76"/>
        <v>1.1440736860931553</v>
      </c>
      <c r="G127" s="5">
        <v>10</v>
      </c>
      <c r="H127" s="5"/>
      <c r="I127" s="5"/>
      <c r="J127" s="4">
        <f t="shared" si="77"/>
        <v>1.2310243277848911</v>
      </c>
      <c r="K127" s="69">
        <v>15</v>
      </c>
      <c r="L127" s="5"/>
      <c r="M127" s="5"/>
      <c r="N127" s="4">
        <f t="shared" si="78"/>
        <v>1.0627753303964758</v>
      </c>
      <c r="O127" s="5">
        <v>15</v>
      </c>
      <c r="P127" s="5"/>
      <c r="Q127" s="5"/>
      <c r="R127" s="4">
        <f t="shared" si="79"/>
        <v>1.0866434157107436</v>
      </c>
      <c r="S127" s="5">
        <v>5</v>
      </c>
      <c r="T127" s="5"/>
      <c r="U127" s="5"/>
      <c r="V127" s="4">
        <f t="shared" si="80"/>
        <v>1.0095094517958412</v>
      </c>
      <c r="W127" s="5">
        <v>10</v>
      </c>
      <c r="X127" s="5"/>
      <c r="Y127" s="5"/>
      <c r="Z127" s="4">
        <f t="shared" si="81"/>
        <v>1.0493744413079273</v>
      </c>
      <c r="AA127" s="5">
        <v>10</v>
      </c>
      <c r="AB127" s="5"/>
      <c r="AC127" s="5"/>
      <c r="AD127" s="4">
        <f t="shared" si="82"/>
        <v>1.0520692997334626</v>
      </c>
      <c r="AE127" s="5">
        <v>10</v>
      </c>
      <c r="AF127" s="5" t="s">
        <v>418</v>
      </c>
      <c r="AG127" s="5" t="s">
        <v>418</v>
      </c>
      <c r="AH127" s="5" t="s">
        <v>418</v>
      </c>
      <c r="AI127" s="5" t="s">
        <v>418</v>
      </c>
      <c r="AJ127" s="31">
        <f t="shared" si="83"/>
        <v>1.086946832242095</v>
      </c>
      <c r="AK127" s="32">
        <v>5588</v>
      </c>
      <c r="AL127" s="24">
        <f t="shared" si="84"/>
        <v>6073.9</v>
      </c>
      <c r="AM127" s="24">
        <f t="shared" si="85"/>
        <v>485.89999999999964</v>
      </c>
      <c r="AN127" s="24"/>
      <c r="AO127" s="24">
        <v>571.9</v>
      </c>
      <c r="AP127" s="24">
        <v>599.4</v>
      </c>
      <c r="AQ127" s="24">
        <v>295.3</v>
      </c>
      <c r="AR127" s="24">
        <v>487.9</v>
      </c>
      <c r="AS127" s="24"/>
      <c r="AT127" s="24">
        <v>321.89999999999998</v>
      </c>
      <c r="AU127" s="24">
        <v>686.6</v>
      </c>
      <c r="AV127" s="24">
        <v>626.5</v>
      </c>
      <c r="AW127" s="24">
        <v>509.8</v>
      </c>
      <c r="AX127" s="24">
        <v>469.3</v>
      </c>
      <c r="AY127" s="24">
        <v>787.7</v>
      </c>
      <c r="AZ127" s="24">
        <v>434.6</v>
      </c>
      <c r="BA127" s="24">
        <v>194.8</v>
      </c>
      <c r="BB127" s="24">
        <f t="shared" si="86"/>
        <v>88.2</v>
      </c>
      <c r="BC127" s="39"/>
      <c r="BD127" s="39"/>
      <c r="BE127" s="39"/>
      <c r="BF127" s="63" t="s">
        <v>411</v>
      </c>
      <c r="BG127" s="63"/>
      <c r="BH127" s="39"/>
      <c r="BI127" s="24">
        <f t="shared" si="87"/>
        <v>0</v>
      </c>
      <c r="BJ127" s="24"/>
      <c r="BK127" s="1"/>
      <c r="BL127" s="1"/>
      <c r="BM127" s="1"/>
      <c r="BN127" s="1"/>
      <c r="BO127" s="1"/>
      <c r="BP127" s="1"/>
      <c r="BQ127" s="85"/>
      <c r="BR127" s="85"/>
      <c r="BS127" s="85"/>
      <c r="BT127" s="85"/>
      <c r="BU127" s="85"/>
      <c r="BV127" s="85"/>
      <c r="BW127" s="85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9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9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9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9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9"/>
      <c r="GV127" s="8"/>
      <c r="GW127" s="8"/>
    </row>
    <row r="128" spans="1:205" s="2" customFormat="1" ht="17.100000000000001" customHeight="1">
      <c r="A128" s="13" t="s">
        <v>111</v>
      </c>
      <c r="B128" s="5">
        <v>1</v>
      </c>
      <c r="C128" s="5">
        <v>10</v>
      </c>
      <c r="D128" s="5"/>
      <c r="E128" s="5"/>
      <c r="F128" s="4">
        <f t="shared" si="76"/>
        <v>1.1440736860931553</v>
      </c>
      <c r="G128" s="5">
        <v>10</v>
      </c>
      <c r="H128" s="5"/>
      <c r="I128" s="5"/>
      <c r="J128" s="4">
        <f t="shared" si="77"/>
        <v>1.2310243277848911</v>
      </c>
      <c r="K128" s="69">
        <v>15</v>
      </c>
      <c r="L128" s="5"/>
      <c r="M128" s="5"/>
      <c r="N128" s="4">
        <f t="shared" si="78"/>
        <v>1.0627753303964758</v>
      </c>
      <c r="O128" s="5">
        <v>15</v>
      </c>
      <c r="P128" s="5"/>
      <c r="Q128" s="5"/>
      <c r="R128" s="4">
        <f t="shared" si="79"/>
        <v>1.0866434157107436</v>
      </c>
      <c r="S128" s="5">
        <v>5</v>
      </c>
      <c r="T128" s="5"/>
      <c r="U128" s="5"/>
      <c r="V128" s="4">
        <f t="shared" si="80"/>
        <v>1.0095094517958412</v>
      </c>
      <c r="W128" s="5">
        <v>10</v>
      </c>
      <c r="X128" s="5"/>
      <c r="Y128" s="5"/>
      <c r="Z128" s="4">
        <f t="shared" si="81"/>
        <v>1.0493744413079273</v>
      </c>
      <c r="AA128" s="5">
        <v>10</v>
      </c>
      <c r="AB128" s="5"/>
      <c r="AC128" s="5"/>
      <c r="AD128" s="4">
        <f t="shared" si="82"/>
        <v>1.0520692997334626</v>
      </c>
      <c r="AE128" s="5">
        <v>10</v>
      </c>
      <c r="AF128" s="5" t="s">
        <v>418</v>
      </c>
      <c r="AG128" s="5" t="s">
        <v>418</v>
      </c>
      <c r="AH128" s="5" t="s">
        <v>418</v>
      </c>
      <c r="AI128" s="5" t="s">
        <v>418</v>
      </c>
      <c r="AJ128" s="31">
        <f t="shared" si="83"/>
        <v>1.086946832242095</v>
      </c>
      <c r="AK128" s="32">
        <v>2066</v>
      </c>
      <c r="AL128" s="24">
        <f t="shared" si="84"/>
        <v>2245.6</v>
      </c>
      <c r="AM128" s="24">
        <f t="shared" si="85"/>
        <v>179.59999999999991</v>
      </c>
      <c r="AN128" s="24"/>
      <c r="AO128" s="24">
        <v>187</v>
      </c>
      <c r="AP128" s="24">
        <v>142</v>
      </c>
      <c r="AQ128" s="24">
        <v>170.7</v>
      </c>
      <c r="AR128" s="24">
        <v>198.2</v>
      </c>
      <c r="AS128" s="24"/>
      <c r="AT128" s="24">
        <v>115.3</v>
      </c>
      <c r="AU128" s="24">
        <v>100.2</v>
      </c>
      <c r="AV128" s="24">
        <v>309.89999999999998</v>
      </c>
      <c r="AW128" s="24">
        <v>143.80000000000001</v>
      </c>
      <c r="AX128" s="24">
        <v>394</v>
      </c>
      <c r="AY128" s="24">
        <v>291.2</v>
      </c>
      <c r="AZ128" s="24">
        <v>141.5</v>
      </c>
      <c r="BA128" s="24"/>
      <c r="BB128" s="24">
        <f t="shared" si="86"/>
        <v>51.8</v>
      </c>
      <c r="BC128" s="63"/>
      <c r="BD128" s="39"/>
      <c r="BE128" s="39"/>
      <c r="BF128" s="63"/>
      <c r="BG128" s="63"/>
      <c r="BH128" s="39"/>
      <c r="BI128" s="24">
        <f t="shared" si="87"/>
        <v>51.8</v>
      </c>
      <c r="BJ128" s="24"/>
      <c r="BK128" s="1"/>
      <c r="BL128" s="1"/>
      <c r="BM128" s="1"/>
      <c r="BN128" s="1"/>
      <c r="BO128" s="1"/>
      <c r="BP128" s="1"/>
      <c r="BQ128" s="85"/>
      <c r="BR128" s="85"/>
      <c r="BS128" s="85"/>
      <c r="BT128" s="85"/>
      <c r="BU128" s="85"/>
      <c r="BV128" s="85"/>
      <c r="BW128" s="85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9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9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9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9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9"/>
      <c r="GV128" s="8"/>
      <c r="GW128" s="8"/>
    </row>
    <row r="129" spans="1:205" s="2" customFormat="1" ht="17.100000000000001" customHeight="1">
      <c r="A129" s="13" t="s">
        <v>112</v>
      </c>
      <c r="B129" s="5">
        <v>1</v>
      </c>
      <c r="C129" s="5">
        <v>10</v>
      </c>
      <c r="D129" s="5"/>
      <c r="E129" s="5"/>
      <c r="F129" s="4">
        <f t="shared" si="76"/>
        <v>1.1440736860931553</v>
      </c>
      <c r="G129" s="5">
        <v>10</v>
      </c>
      <c r="H129" s="5"/>
      <c r="I129" s="5"/>
      <c r="J129" s="4">
        <f t="shared" si="77"/>
        <v>1.2310243277848911</v>
      </c>
      <c r="K129" s="69">
        <v>15</v>
      </c>
      <c r="L129" s="5"/>
      <c r="M129" s="5"/>
      <c r="N129" s="4">
        <f t="shared" si="78"/>
        <v>1.0627753303964758</v>
      </c>
      <c r="O129" s="5">
        <v>15</v>
      </c>
      <c r="P129" s="5"/>
      <c r="Q129" s="5"/>
      <c r="R129" s="4">
        <f t="shared" si="79"/>
        <v>1.0866434157107436</v>
      </c>
      <c r="S129" s="5">
        <v>5</v>
      </c>
      <c r="T129" s="5"/>
      <c r="U129" s="5"/>
      <c r="V129" s="4">
        <f t="shared" si="80"/>
        <v>1.0095094517958412</v>
      </c>
      <c r="W129" s="5">
        <v>10</v>
      </c>
      <c r="X129" s="5"/>
      <c r="Y129" s="5"/>
      <c r="Z129" s="4">
        <f t="shared" si="81"/>
        <v>1.0493744413079273</v>
      </c>
      <c r="AA129" s="5">
        <v>10</v>
      </c>
      <c r="AB129" s="5"/>
      <c r="AC129" s="5"/>
      <c r="AD129" s="4">
        <f t="shared" si="82"/>
        <v>1.0520692997334626</v>
      </c>
      <c r="AE129" s="5">
        <v>10</v>
      </c>
      <c r="AF129" s="5" t="s">
        <v>418</v>
      </c>
      <c r="AG129" s="5" t="s">
        <v>418</v>
      </c>
      <c r="AH129" s="5" t="s">
        <v>418</v>
      </c>
      <c r="AI129" s="5" t="s">
        <v>418</v>
      </c>
      <c r="AJ129" s="31">
        <f t="shared" si="83"/>
        <v>1.086946832242095</v>
      </c>
      <c r="AK129" s="32">
        <v>4217</v>
      </c>
      <c r="AL129" s="24">
        <f t="shared" si="84"/>
        <v>4583.7</v>
      </c>
      <c r="AM129" s="24">
        <f t="shared" si="85"/>
        <v>366.69999999999982</v>
      </c>
      <c r="AN129" s="24"/>
      <c r="AO129" s="24">
        <v>355.1</v>
      </c>
      <c r="AP129" s="24">
        <v>289.39999999999998</v>
      </c>
      <c r="AQ129" s="24">
        <v>425.2</v>
      </c>
      <c r="AR129" s="24">
        <v>344.7</v>
      </c>
      <c r="AS129" s="24"/>
      <c r="AT129" s="24">
        <v>256.5</v>
      </c>
      <c r="AU129" s="24">
        <v>254.6</v>
      </c>
      <c r="AV129" s="24">
        <v>543.5</v>
      </c>
      <c r="AW129" s="24">
        <v>452.4</v>
      </c>
      <c r="AX129" s="24">
        <v>673.3</v>
      </c>
      <c r="AY129" s="24">
        <v>594.5</v>
      </c>
      <c r="AZ129" s="24">
        <v>288.90000000000003</v>
      </c>
      <c r="BA129" s="24"/>
      <c r="BB129" s="24">
        <f t="shared" si="86"/>
        <v>105.6</v>
      </c>
      <c r="BC129" s="63"/>
      <c r="BD129" s="39"/>
      <c r="BE129" s="39"/>
      <c r="BF129" s="63"/>
      <c r="BG129" s="63"/>
      <c r="BH129" s="39"/>
      <c r="BI129" s="24">
        <f t="shared" si="87"/>
        <v>105.6</v>
      </c>
      <c r="BJ129" s="24"/>
      <c r="BK129" s="1"/>
      <c r="BL129" s="1"/>
      <c r="BM129" s="1"/>
      <c r="BN129" s="1"/>
      <c r="BO129" s="1"/>
      <c r="BP129" s="1"/>
      <c r="BQ129" s="85"/>
      <c r="BR129" s="85"/>
      <c r="BS129" s="85"/>
      <c r="BT129" s="85"/>
      <c r="BU129" s="85"/>
      <c r="BV129" s="85"/>
      <c r="BW129" s="85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9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9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9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9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9"/>
      <c r="GV129" s="8"/>
      <c r="GW129" s="8"/>
    </row>
    <row r="130" spans="1:205" s="2" customFormat="1" ht="17.100000000000001" customHeight="1">
      <c r="A130" s="13" t="s">
        <v>113</v>
      </c>
      <c r="B130" s="5">
        <v>1</v>
      </c>
      <c r="C130" s="5">
        <v>10</v>
      </c>
      <c r="D130" s="5"/>
      <c r="E130" s="5"/>
      <c r="F130" s="4">
        <f t="shared" si="76"/>
        <v>1.1440736860931553</v>
      </c>
      <c r="G130" s="5">
        <v>10</v>
      </c>
      <c r="H130" s="5"/>
      <c r="I130" s="5"/>
      <c r="J130" s="4">
        <f t="shared" si="77"/>
        <v>1.2310243277848911</v>
      </c>
      <c r="K130" s="69">
        <v>15</v>
      </c>
      <c r="L130" s="5"/>
      <c r="M130" s="5"/>
      <c r="N130" s="4">
        <f t="shared" si="78"/>
        <v>1.0627753303964758</v>
      </c>
      <c r="O130" s="5">
        <v>15</v>
      </c>
      <c r="P130" s="5"/>
      <c r="Q130" s="5"/>
      <c r="R130" s="4">
        <f t="shared" si="79"/>
        <v>1.0866434157107436</v>
      </c>
      <c r="S130" s="5">
        <v>5</v>
      </c>
      <c r="T130" s="5"/>
      <c r="U130" s="5"/>
      <c r="V130" s="4">
        <f t="shared" si="80"/>
        <v>1.0095094517958412</v>
      </c>
      <c r="W130" s="5">
        <v>10</v>
      </c>
      <c r="X130" s="5"/>
      <c r="Y130" s="5"/>
      <c r="Z130" s="4">
        <f t="shared" si="81"/>
        <v>1.0493744413079273</v>
      </c>
      <c r="AA130" s="5">
        <v>10</v>
      </c>
      <c r="AB130" s="5"/>
      <c r="AC130" s="5"/>
      <c r="AD130" s="4">
        <f t="shared" si="82"/>
        <v>1.0520692997334626</v>
      </c>
      <c r="AE130" s="5">
        <v>10</v>
      </c>
      <c r="AF130" s="5" t="s">
        <v>418</v>
      </c>
      <c r="AG130" s="5" t="s">
        <v>418</v>
      </c>
      <c r="AH130" s="5" t="s">
        <v>418</v>
      </c>
      <c r="AI130" s="5" t="s">
        <v>418</v>
      </c>
      <c r="AJ130" s="31">
        <f t="shared" si="83"/>
        <v>1.086946832242095</v>
      </c>
      <c r="AK130" s="32">
        <v>2620</v>
      </c>
      <c r="AL130" s="24">
        <f t="shared" si="84"/>
        <v>2847.8</v>
      </c>
      <c r="AM130" s="24">
        <f t="shared" si="85"/>
        <v>227.80000000000018</v>
      </c>
      <c r="AN130" s="24"/>
      <c r="AO130" s="24">
        <v>187</v>
      </c>
      <c r="AP130" s="24">
        <v>204.2</v>
      </c>
      <c r="AQ130" s="24">
        <v>305.10000000000002</v>
      </c>
      <c r="AR130" s="24">
        <v>210.5</v>
      </c>
      <c r="AS130" s="24"/>
      <c r="AT130" s="24">
        <v>227.2</v>
      </c>
      <c r="AU130" s="24">
        <v>179.5</v>
      </c>
      <c r="AV130" s="24">
        <v>290.5</v>
      </c>
      <c r="AW130" s="24">
        <v>277.2</v>
      </c>
      <c r="AX130" s="24">
        <v>350.7</v>
      </c>
      <c r="AY130" s="24">
        <v>369.3</v>
      </c>
      <c r="AZ130" s="24">
        <v>179.9</v>
      </c>
      <c r="BA130" s="24">
        <v>1.5</v>
      </c>
      <c r="BB130" s="24">
        <f t="shared" si="86"/>
        <v>65.2</v>
      </c>
      <c r="BC130" s="63"/>
      <c r="BD130" s="39"/>
      <c r="BE130" s="39"/>
      <c r="BF130" s="63"/>
      <c r="BG130" s="63"/>
      <c r="BH130" s="39"/>
      <c r="BI130" s="24">
        <f t="shared" si="87"/>
        <v>65.2</v>
      </c>
      <c r="BJ130" s="24"/>
      <c r="BK130" s="1"/>
      <c r="BL130" s="1"/>
      <c r="BM130" s="1"/>
      <c r="BN130" s="1"/>
      <c r="BO130" s="1"/>
      <c r="BP130" s="1"/>
      <c r="BQ130" s="85"/>
      <c r="BR130" s="85"/>
      <c r="BS130" s="85"/>
      <c r="BT130" s="85"/>
      <c r="BU130" s="85"/>
      <c r="BV130" s="85"/>
      <c r="BW130" s="85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9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9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9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9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9"/>
      <c r="GV130" s="8"/>
      <c r="GW130" s="8"/>
    </row>
    <row r="131" spans="1:205" s="2" customFormat="1" ht="17.100000000000001" customHeight="1">
      <c r="A131" s="13" t="s">
        <v>114</v>
      </c>
      <c r="B131" s="5">
        <v>1</v>
      </c>
      <c r="C131" s="5">
        <v>10</v>
      </c>
      <c r="D131" s="5"/>
      <c r="E131" s="5"/>
      <c r="F131" s="4">
        <f t="shared" si="76"/>
        <v>1.1440736860931553</v>
      </c>
      <c r="G131" s="5">
        <v>10</v>
      </c>
      <c r="H131" s="5"/>
      <c r="I131" s="5"/>
      <c r="J131" s="4">
        <f t="shared" si="77"/>
        <v>1.2310243277848911</v>
      </c>
      <c r="K131" s="69">
        <v>15</v>
      </c>
      <c r="L131" s="5"/>
      <c r="M131" s="5"/>
      <c r="N131" s="4">
        <f t="shared" si="78"/>
        <v>1.0627753303964758</v>
      </c>
      <c r="O131" s="5">
        <v>15</v>
      </c>
      <c r="P131" s="5"/>
      <c r="Q131" s="5"/>
      <c r="R131" s="4">
        <f t="shared" si="79"/>
        <v>1.0866434157107436</v>
      </c>
      <c r="S131" s="5">
        <v>5</v>
      </c>
      <c r="T131" s="5"/>
      <c r="U131" s="5"/>
      <c r="V131" s="4">
        <f t="shared" si="80"/>
        <v>1.0095094517958412</v>
      </c>
      <c r="W131" s="5">
        <v>10</v>
      </c>
      <c r="X131" s="5"/>
      <c r="Y131" s="5"/>
      <c r="Z131" s="4">
        <f t="shared" si="81"/>
        <v>1.0493744413079273</v>
      </c>
      <c r="AA131" s="5">
        <v>10</v>
      </c>
      <c r="AB131" s="5"/>
      <c r="AC131" s="5"/>
      <c r="AD131" s="4">
        <f t="shared" si="82"/>
        <v>1.0520692997334626</v>
      </c>
      <c r="AE131" s="5">
        <v>10</v>
      </c>
      <c r="AF131" s="5" t="s">
        <v>418</v>
      </c>
      <c r="AG131" s="5" t="s">
        <v>418</v>
      </c>
      <c r="AH131" s="5" t="s">
        <v>418</v>
      </c>
      <c r="AI131" s="5" t="s">
        <v>418</v>
      </c>
      <c r="AJ131" s="31">
        <f t="shared" si="83"/>
        <v>1.086946832242095</v>
      </c>
      <c r="AK131" s="32">
        <v>3344</v>
      </c>
      <c r="AL131" s="24">
        <f t="shared" si="84"/>
        <v>3634.8</v>
      </c>
      <c r="AM131" s="24">
        <f t="shared" si="85"/>
        <v>290.80000000000018</v>
      </c>
      <c r="AN131" s="24"/>
      <c r="AO131" s="24">
        <v>209.8</v>
      </c>
      <c r="AP131" s="24">
        <v>358.7</v>
      </c>
      <c r="AQ131" s="24">
        <v>283.5</v>
      </c>
      <c r="AR131" s="24">
        <v>335.8</v>
      </c>
      <c r="AS131" s="24"/>
      <c r="AT131" s="24">
        <v>229.6</v>
      </c>
      <c r="AU131" s="24">
        <v>308.2</v>
      </c>
      <c r="AV131" s="24">
        <v>409.1</v>
      </c>
      <c r="AW131" s="24">
        <v>254.1</v>
      </c>
      <c r="AX131" s="24">
        <v>244.9</v>
      </c>
      <c r="AY131" s="24">
        <v>471.4</v>
      </c>
      <c r="AZ131" s="24">
        <v>286.7</v>
      </c>
      <c r="BA131" s="24">
        <v>216.8</v>
      </c>
      <c r="BB131" s="24">
        <f t="shared" si="86"/>
        <v>26.2</v>
      </c>
      <c r="BC131" s="39"/>
      <c r="BD131" s="39"/>
      <c r="BE131" s="39"/>
      <c r="BF131" s="63"/>
      <c r="BG131" s="63"/>
      <c r="BH131" s="39"/>
      <c r="BI131" s="24">
        <f t="shared" si="87"/>
        <v>26.2</v>
      </c>
      <c r="BJ131" s="24"/>
      <c r="BK131" s="1"/>
      <c r="BL131" s="1"/>
      <c r="BM131" s="1"/>
      <c r="BN131" s="1"/>
      <c r="BO131" s="1"/>
      <c r="BP131" s="1"/>
      <c r="BQ131" s="85"/>
      <c r="BR131" s="85"/>
      <c r="BS131" s="85"/>
      <c r="BT131" s="85"/>
      <c r="BU131" s="85"/>
      <c r="BV131" s="85"/>
      <c r="BW131" s="85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9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9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9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9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9"/>
      <c r="GV131" s="8"/>
      <c r="GW131" s="8"/>
    </row>
    <row r="132" spans="1:205" s="2" customFormat="1" ht="17.100000000000001" customHeight="1">
      <c r="A132" s="17" t="s">
        <v>115</v>
      </c>
      <c r="B132" s="10"/>
      <c r="C132" s="10"/>
      <c r="D132" s="10"/>
      <c r="E132" s="10"/>
      <c r="F132" s="10"/>
      <c r="G132" s="10"/>
      <c r="H132" s="10"/>
      <c r="I132" s="10"/>
      <c r="J132" s="10"/>
      <c r="K132" s="73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"/>
      <c r="BL132" s="1"/>
      <c r="BM132" s="1"/>
      <c r="BN132" s="1"/>
      <c r="BO132" s="1"/>
      <c r="BP132" s="1"/>
      <c r="BQ132" s="85"/>
      <c r="BR132" s="85"/>
      <c r="BS132" s="85"/>
      <c r="BT132" s="85"/>
      <c r="BU132" s="85"/>
      <c r="BV132" s="85"/>
      <c r="BW132" s="85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9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9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9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9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9"/>
      <c r="GV132" s="8"/>
      <c r="GW132" s="8"/>
    </row>
    <row r="133" spans="1:205" s="2" customFormat="1" ht="17.100000000000001" customHeight="1">
      <c r="A133" s="13" t="s">
        <v>116</v>
      </c>
      <c r="B133" s="5">
        <v>1</v>
      </c>
      <c r="C133" s="5">
        <v>10</v>
      </c>
      <c r="D133" s="5"/>
      <c r="E133" s="5"/>
      <c r="F133" s="4">
        <f>F$37</f>
        <v>1.031704152249135</v>
      </c>
      <c r="G133" s="5">
        <v>10</v>
      </c>
      <c r="H133" s="5"/>
      <c r="I133" s="5"/>
      <c r="J133" s="4">
        <f>J$37</f>
        <v>1.0776315789473685</v>
      </c>
      <c r="K133" s="69">
        <v>15</v>
      </c>
      <c r="L133" s="5"/>
      <c r="M133" s="5"/>
      <c r="N133" s="4">
        <f>N$37</f>
        <v>0.83333333333333337</v>
      </c>
      <c r="O133" s="5">
        <v>15</v>
      </c>
      <c r="P133" s="5"/>
      <c r="Q133" s="5"/>
      <c r="R133" s="4">
        <f>R$37</f>
        <v>1.0524</v>
      </c>
      <c r="S133" s="5">
        <v>5</v>
      </c>
      <c r="T133" s="5"/>
      <c r="U133" s="5"/>
      <c r="V133" s="4">
        <f>V$37</f>
        <v>0.89902251407129463</v>
      </c>
      <c r="W133" s="5">
        <v>10</v>
      </c>
      <c r="X133" s="5"/>
      <c r="Y133" s="5"/>
      <c r="Z133" s="4">
        <f>Z$37</f>
        <v>0.88555001492982977</v>
      </c>
      <c r="AA133" s="5">
        <v>10</v>
      </c>
      <c r="AB133" s="5"/>
      <c r="AC133" s="5"/>
      <c r="AD133" s="4">
        <f>AD$37</f>
        <v>0.7007661042944785</v>
      </c>
      <c r="AE133" s="5">
        <v>10</v>
      </c>
      <c r="AF133" s="5" t="s">
        <v>418</v>
      </c>
      <c r="AG133" s="5" t="s">
        <v>418</v>
      </c>
      <c r="AH133" s="5" t="s">
        <v>418</v>
      </c>
      <c r="AI133" s="5" t="s">
        <v>418</v>
      </c>
      <c r="AJ133" s="31">
        <f t="shared" si="83"/>
        <v>0.93055178281950479</v>
      </c>
      <c r="AK133" s="32">
        <v>1404</v>
      </c>
      <c r="AL133" s="24">
        <f t="shared" si="84"/>
        <v>1306.5</v>
      </c>
      <c r="AM133" s="24">
        <f t="shared" si="85"/>
        <v>-97.5</v>
      </c>
      <c r="AN133" s="24"/>
      <c r="AO133" s="24">
        <v>150.6</v>
      </c>
      <c r="AP133" s="24">
        <v>115.3</v>
      </c>
      <c r="AQ133" s="24">
        <v>76.400000000000006</v>
      </c>
      <c r="AR133" s="24">
        <v>93.6</v>
      </c>
      <c r="AS133" s="24"/>
      <c r="AT133" s="24">
        <v>143.1</v>
      </c>
      <c r="AU133" s="24">
        <v>136.30000000000001</v>
      </c>
      <c r="AV133" s="24">
        <v>98.9</v>
      </c>
      <c r="AW133" s="24">
        <v>125.3</v>
      </c>
      <c r="AX133" s="24">
        <v>90.9</v>
      </c>
      <c r="AY133" s="24">
        <v>167.6</v>
      </c>
      <c r="AZ133" s="24">
        <v>127.6</v>
      </c>
      <c r="BA133" s="24"/>
      <c r="BB133" s="24">
        <f t="shared" si="86"/>
        <v>-19.100000000000001</v>
      </c>
      <c r="BC133" s="63"/>
      <c r="BD133" s="39"/>
      <c r="BE133" s="39"/>
      <c r="BF133" s="63"/>
      <c r="BG133" s="63"/>
      <c r="BH133" s="39"/>
      <c r="BI133" s="24">
        <f t="shared" si="87"/>
        <v>-19.100000000000001</v>
      </c>
      <c r="BJ133" s="24"/>
      <c r="BK133" s="1"/>
      <c r="BL133" s="1"/>
      <c r="BM133" s="1"/>
      <c r="BN133" s="1"/>
      <c r="BO133" s="1"/>
      <c r="BP133" s="1"/>
      <c r="BQ133" s="85"/>
      <c r="BR133" s="85"/>
      <c r="BS133" s="85"/>
      <c r="BT133" s="85"/>
      <c r="BU133" s="85"/>
      <c r="BV133" s="85"/>
      <c r="BW133" s="85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9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9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9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9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9"/>
      <c r="GV133" s="8"/>
      <c r="GW133" s="8"/>
    </row>
    <row r="134" spans="1:205" s="2" customFormat="1" ht="17.100000000000001" customHeight="1">
      <c r="A134" s="13" t="s">
        <v>117</v>
      </c>
      <c r="B134" s="5">
        <v>1</v>
      </c>
      <c r="C134" s="5">
        <v>10</v>
      </c>
      <c r="D134" s="5"/>
      <c r="E134" s="5"/>
      <c r="F134" s="4">
        <f t="shared" ref="F134:F139" si="88">F$37</f>
        <v>1.031704152249135</v>
      </c>
      <c r="G134" s="5">
        <v>10</v>
      </c>
      <c r="H134" s="5"/>
      <c r="I134" s="5"/>
      <c r="J134" s="4">
        <f t="shared" ref="J134:J139" si="89">J$37</f>
        <v>1.0776315789473685</v>
      </c>
      <c r="K134" s="69">
        <v>15</v>
      </c>
      <c r="L134" s="5"/>
      <c r="M134" s="5"/>
      <c r="N134" s="4">
        <f t="shared" ref="N134:N139" si="90">N$37</f>
        <v>0.83333333333333337</v>
      </c>
      <c r="O134" s="5">
        <v>15</v>
      </c>
      <c r="P134" s="5"/>
      <c r="Q134" s="5"/>
      <c r="R134" s="4">
        <f t="shared" ref="R134:R139" si="91">R$37</f>
        <v>1.0524</v>
      </c>
      <c r="S134" s="5">
        <v>5</v>
      </c>
      <c r="T134" s="5"/>
      <c r="U134" s="5"/>
      <c r="V134" s="4">
        <f t="shared" ref="V134:V139" si="92">V$37</f>
        <v>0.89902251407129463</v>
      </c>
      <c r="W134" s="5">
        <v>10</v>
      </c>
      <c r="X134" s="5"/>
      <c r="Y134" s="5"/>
      <c r="Z134" s="4">
        <f t="shared" ref="Z134:Z139" si="93">Z$37</f>
        <v>0.88555001492982977</v>
      </c>
      <c r="AA134" s="5">
        <v>10</v>
      </c>
      <c r="AB134" s="5"/>
      <c r="AC134" s="5"/>
      <c r="AD134" s="4">
        <f t="shared" ref="AD134:AD139" si="94">AD$37</f>
        <v>0.7007661042944785</v>
      </c>
      <c r="AE134" s="5">
        <v>10</v>
      </c>
      <c r="AF134" s="5" t="s">
        <v>418</v>
      </c>
      <c r="AG134" s="5" t="s">
        <v>418</v>
      </c>
      <c r="AH134" s="5" t="s">
        <v>418</v>
      </c>
      <c r="AI134" s="5" t="s">
        <v>418</v>
      </c>
      <c r="AJ134" s="31">
        <f t="shared" si="83"/>
        <v>0.93055178281950479</v>
      </c>
      <c r="AK134" s="32">
        <v>572</v>
      </c>
      <c r="AL134" s="24">
        <f t="shared" si="84"/>
        <v>532.29999999999995</v>
      </c>
      <c r="AM134" s="24">
        <f t="shared" si="85"/>
        <v>-39.700000000000045</v>
      </c>
      <c r="AN134" s="24"/>
      <c r="AO134" s="24">
        <v>59</v>
      </c>
      <c r="AP134" s="24">
        <v>42.3</v>
      </c>
      <c r="AQ134" s="24">
        <v>31</v>
      </c>
      <c r="AR134" s="24">
        <v>58.4</v>
      </c>
      <c r="AS134" s="24"/>
      <c r="AT134" s="24">
        <v>38.1</v>
      </c>
      <c r="AU134" s="24">
        <v>60.8</v>
      </c>
      <c r="AV134" s="24">
        <v>50.4</v>
      </c>
      <c r="AW134" s="24">
        <v>38.9</v>
      </c>
      <c r="AX134" s="24">
        <v>40.9</v>
      </c>
      <c r="AY134" s="24">
        <v>68.3</v>
      </c>
      <c r="AZ134" s="24">
        <v>52</v>
      </c>
      <c r="BA134" s="24"/>
      <c r="BB134" s="24">
        <f t="shared" si="86"/>
        <v>-7.8</v>
      </c>
      <c r="BC134" s="63"/>
      <c r="BD134" s="39"/>
      <c r="BE134" s="39"/>
      <c r="BF134" s="63"/>
      <c r="BG134" s="63"/>
      <c r="BH134" s="39"/>
      <c r="BI134" s="24">
        <f t="shared" si="87"/>
        <v>-7.8</v>
      </c>
      <c r="BJ134" s="24"/>
      <c r="BK134" s="1"/>
      <c r="BL134" s="1"/>
      <c r="BM134" s="1"/>
      <c r="BN134" s="1"/>
      <c r="BO134" s="1"/>
      <c r="BP134" s="1"/>
      <c r="BQ134" s="85"/>
      <c r="BR134" s="85"/>
      <c r="BS134" s="85"/>
      <c r="BT134" s="85"/>
      <c r="BU134" s="85"/>
      <c r="BV134" s="85"/>
      <c r="BW134" s="85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9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9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9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9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9"/>
      <c r="GV134" s="8"/>
      <c r="GW134" s="8"/>
    </row>
    <row r="135" spans="1:205" s="2" customFormat="1" ht="17.100000000000001" customHeight="1">
      <c r="A135" s="13" t="s">
        <v>118</v>
      </c>
      <c r="B135" s="5">
        <v>1</v>
      </c>
      <c r="C135" s="5">
        <v>10</v>
      </c>
      <c r="D135" s="5"/>
      <c r="E135" s="5"/>
      <c r="F135" s="4">
        <f t="shared" si="88"/>
        <v>1.031704152249135</v>
      </c>
      <c r="G135" s="5">
        <v>10</v>
      </c>
      <c r="H135" s="5"/>
      <c r="I135" s="5"/>
      <c r="J135" s="4">
        <f t="shared" si="89"/>
        <v>1.0776315789473685</v>
      </c>
      <c r="K135" s="69">
        <v>15</v>
      </c>
      <c r="L135" s="5"/>
      <c r="M135" s="5"/>
      <c r="N135" s="4">
        <f t="shared" si="90"/>
        <v>0.83333333333333337</v>
      </c>
      <c r="O135" s="5">
        <v>15</v>
      </c>
      <c r="P135" s="5"/>
      <c r="Q135" s="5"/>
      <c r="R135" s="4">
        <f t="shared" si="91"/>
        <v>1.0524</v>
      </c>
      <c r="S135" s="5">
        <v>5</v>
      </c>
      <c r="T135" s="5"/>
      <c r="U135" s="5"/>
      <c r="V135" s="4">
        <f t="shared" si="92"/>
        <v>0.89902251407129463</v>
      </c>
      <c r="W135" s="5">
        <v>10</v>
      </c>
      <c r="X135" s="5"/>
      <c r="Y135" s="5"/>
      <c r="Z135" s="4">
        <f t="shared" si="93"/>
        <v>0.88555001492982977</v>
      </c>
      <c r="AA135" s="5">
        <v>10</v>
      </c>
      <c r="AB135" s="5"/>
      <c r="AC135" s="5"/>
      <c r="AD135" s="4">
        <f t="shared" si="94"/>
        <v>0.7007661042944785</v>
      </c>
      <c r="AE135" s="5">
        <v>10</v>
      </c>
      <c r="AF135" s="5" t="s">
        <v>418</v>
      </c>
      <c r="AG135" s="5" t="s">
        <v>418</v>
      </c>
      <c r="AH135" s="5" t="s">
        <v>418</v>
      </c>
      <c r="AI135" s="5" t="s">
        <v>418</v>
      </c>
      <c r="AJ135" s="31">
        <f t="shared" si="83"/>
        <v>0.93055178281950479</v>
      </c>
      <c r="AK135" s="32">
        <v>1147</v>
      </c>
      <c r="AL135" s="24">
        <f t="shared" si="84"/>
        <v>1067.3</v>
      </c>
      <c r="AM135" s="24">
        <f t="shared" si="85"/>
        <v>-79.700000000000045</v>
      </c>
      <c r="AN135" s="24"/>
      <c r="AO135" s="24">
        <v>123</v>
      </c>
      <c r="AP135" s="24">
        <v>76.5</v>
      </c>
      <c r="AQ135" s="24">
        <v>50.6</v>
      </c>
      <c r="AR135" s="24">
        <v>149.30000000000001</v>
      </c>
      <c r="AS135" s="24"/>
      <c r="AT135" s="24">
        <v>112.6</v>
      </c>
      <c r="AU135" s="24">
        <v>72.2</v>
      </c>
      <c r="AV135" s="24">
        <v>118.1</v>
      </c>
      <c r="AW135" s="24">
        <v>117</v>
      </c>
      <c r="AX135" s="24">
        <v>22.5</v>
      </c>
      <c r="AY135" s="24">
        <v>136.9</v>
      </c>
      <c r="AZ135" s="24">
        <v>104.3</v>
      </c>
      <c r="BA135" s="24"/>
      <c r="BB135" s="24">
        <f t="shared" si="86"/>
        <v>-15.7</v>
      </c>
      <c r="BC135" s="63"/>
      <c r="BD135" s="39"/>
      <c r="BE135" s="39"/>
      <c r="BF135" s="63"/>
      <c r="BG135" s="63"/>
      <c r="BH135" s="39"/>
      <c r="BI135" s="24">
        <f t="shared" si="87"/>
        <v>-15.7</v>
      </c>
      <c r="BJ135" s="24"/>
      <c r="BK135" s="1"/>
      <c r="BL135" s="1"/>
      <c r="BM135" s="1"/>
      <c r="BN135" s="1"/>
      <c r="BO135" s="1"/>
      <c r="BP135" s="1"/>
      <c r="BQ135" s="85"/>
      <c r="BR135" s="85"/>
      <c r="BS135" s="85"/>
      <c r="BT135" s="85"/>
      <c r="BU135" s="85"/>
      <c r="BV135" s="85"/>
      <c r="BW135" s="85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9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9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9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9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9"/>
      <c r="GV135" s="8"/>
      <c r="GW135" s="8"/>
    </row>
    <row r="136" spans="1:205" s="2" customFormat="1" ht="17.100000000000001" customHeight="1">
      <c r="A136" s="13" t="s">
        <v>119</v>
      </c>
      <c r="B136" s="5">
        <v>1</v>
      </c>
      <c r="C136" s="5">
        <v>10</v>
      </c>
      <c r="D136" s="5"/>
      <c r="E136" s="5"/>
      <c r="F136" s="4">
        <f t="shared" si="88"/>
        <v>1.031704152249135</v>
      </c>
      <c r="G136" s="5">
        <v>10</v>
      </c>
      <c r="H136" s="5"/>
      <c r="I136" s="5"/>
      <c r="J136" s="4">
        <f t="shared" si="89"/>
        <v>1.0776315789473685</v>
      </c>
      <c r="K136" s="69">
        <v>15</v>
      </c>
      <c r="L136" s="5"/>
      <c r="M136" s="5"/>
      <c r="N136" s="4">
        <f t="shared" si="90"/>
        <v>0.83333333333333337</v>
      </c>
      <c r="O136" s="5">
        <v>15</v>
      </c>
      <c r="P136" s="5"/>
      <c r="Q136" s="5"/>
      <c r="R136" s="4">
        <f t="shared" si="91"/>
        <v>1.0524</v>
      </c>
      <c r="S136" s="5">
        <v>5</v>
      </c>
      <c r="T136" s="5"/>
      <c r="U136" s="5"/>
      <c r="V136" s="4">
        <f t="shared" si="92"/>
        <v>0.89902251407129463</v>
      </c>
      <c r="W136" s="5">
        <v>10</v>
      </c>
      <c r="X136" s="5"/>
      <c r="Y136" s="5"/>
      <c r="Z136" s="4">
        <f t="shared" si="93"/>
        <v>0.88555001492982977</v>
      </c>
      <c r="AA136" s="5">
        <v>10</v>
      </c>
      <c r="AB136" s="5"/>
      <c r="AC136" s="5"/>
      <c r="AD136" s="4">
        <f t="shared" si="94"/>
        <v>0.7007661042944785</v>
      </c>
      <c r="AE136" s="5">
        <v>10</v>
      </c>
      <c r="AF136" s="5" t="s">
        <v>418</v>
      </c>
      <c r="AG136" s="5" t="s">
        <v>418</v>
      </c>
      <c r="AH136" s="5" t="s">
        <v>418</v>
      </c>
      <c r="AI136" s="5" t="s">
        <v>418</v>
      </c>
      <c r="AJ136" s="31">
        <f t="shared" si="83"/>
        <v>0.93055178281950479</v>
      </c>
      <c r="AK136" s="32">
        <v>1588</v>
      </c>
      <c r="AL136" s="24">
        <f t="shared" si="84"/>
        <v>1477.7</v>
      </c>
      <c r="AM136" s="24">
        <f t="shared" si="85"/>
        <v>-110.29999999999995</v>
      </c>
      <c r="AN136" s="24"/>
      <c r="AO136" s="24">
        <v>170.3</v>
      </c>
      <c r="AP136" s="24">
        <v>72.3</v>
      </c>
      <c r="AQ136" s="24">
        <v>158.19999999999999</v>
      </c>
      <c r="AR136" s="24">
        <v>190.1</v>
      </c>
      <c r="AS136" s="24"/>
      <c r="AT136" s="24">
        <v>106.6</v>
      </c>
      <c r="AU136" s="24">
        <v>176.9</v>
      </c>
      <c r="AV136" s="24">
        <v>138.1</v>
      </c>
      <c r="AW136" s="24">
        <v>108.9</v>
      </c>
      <c r="AX136" s="24">
        <v>44.1</v>
      </c>
      <c r="AY136" s="24">
        <v>189.5</v>
      </c>
      <c r="AZ136" s="24">
        <v>144.4</v>
      </c>
      <c r="BA136" s="24"/>
      <c r="BB136" s="24">
        <f t="shared" si="86"/>
        <v>-21.7</v>
      </c>
      <c r="BC136" s="63"/>
      <c r="BD136" s="39"/>
      <c r="BE136" s="39"/>
      <c r="BF136" s="63"/>
      <c r="BG136" s="63"/>
      <c r="BH136" s="39"/>
      <c r="BI136" s="24">
        <f t="shared" si="87"/>
        <v>-21.7</v>
      </c>
      <c r="BJ136" s="24"/>
      <c r="BK136" s="1"/>
      <c r="BL136" s="1"/>
      <c r="BM136" s="1"/>
      <c r="BN136" s="1"/>
      <c r="BO136" s="1"/>
      <c r="BP136" s="1"/>
      <c r="BQ136" s="85"/>
      <c r="BR136" s="85"/>
      <c r="BS136" s="85"/>
      <c r="BT136" s="85"/>
      <c r="BU136" s="85"/>
      <c r="BV136" s="85"/>
      <c r="BW136" s="85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9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9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9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9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9"/>
      <c r="GV136" s="8"/>
      <c r="GW136" s="8"/>
    </row>
    <row r="137" spans="1:205" s="2" customFormat="1" ht="17.100000000000001" customHeight="1">
      <c r="A137" s="13" t="s">
        <v>120</v>
      </c>
      <c r="B137" s="5">
        <v>1</v>
      </c>
      <c r="C137" s="5">
        <v>10</v>
      </c>
      <c r="D137" s="5"/>
      <c r="E137" s="5"/>
      <c r="F137" s="4">
        <f t="shared" si="88"/>
        <v>1.031704152249135</v>
      </c>
      <c r="G137" s="5">
        <v>10</v>
      </c>
      <c r="H137" s="5"/>
      <c r="I137" s="5"/>
      <c r="J137" s="4">
        <f t="shared" si="89"/>
        <v>1.0776315789473685</v>
      </c>
      <c r="K137" s="69">
        <v>15</v>
      </c>
      <c r="L137" s="5"/>
      <c r="M137" s="5"/>
      <c r="N137" s="4">
        <f t="shared" si="90"/>
        <v>0.83333333333333337</v>
      </c>
      <c r="O137" s="5">
        <v>15</v>
      </c>
      <c r="P137" s="5"/>
      <c r="Q137" s="5"/>
      <c r="R137" s="4">
        <f t="shared" si="91"/>
        <v>1.0524</v>
      </c>
      <c r="S137" s="5">
        <v>5</v>
      </c>
      <c r="T137" s="5"/>
      <c r="U137" s="5"/>
      <c r="V137" s="4">
        <f t="shared" si="92"/>
        <v>0.89902251407129463</v>
      </c>
      <c r="W137" s="5">
        <v>10</v>
      </c>
      <c r="X137" s="5"/>
      <c r="Y137" s="5"/>
      <c r="Z137" s="4">
        <f t="shared" si="93"/>
        <v>0.88555001492982977</v>
      </c>
      <c r="AA137" s="5">
        <v>10</v>
      </c>
      <c r="AB137" s="5"/>
      <c r="AC137" s="5"/>
      <c r="AD137" s="4">
        <f t="shared" si="94"/>
        <v>0.7007661042944785</v>
      </c>
      <c r="AE137" s="5">
        <v>10</v>
      </c>
      <c r="AF137" s="5" t="s">
        <v>418</v>
      </c>
      <c r="AG137" s="5" t="s">
        <v>418</v>
      </c>
      <c r="AH137" s="5" t="s">
        <v>418</v>
      </c>
      <c r="AI137" s="5" t="s">
        <v>418</v>
      </c>
      <c r="AJ137" s="31">
        <f t="shared" si="83"/>
        <v>0.93055178281950479</v>
      </c>
      <c r="AK137" s="32">
        <v>1640</v>
      </c>
      <c r="AL137" s="24">
        <f t="shared" si="84"/>
        <v>1526.1</v>
      </c>
      <c r="AM137" s="24">
        <f t="shared" si="85"/>
        <v>-113.90000000000009</v>
      </c>
      <c r="AN137" s="24"/>
      <c r="AO137" s="24">
        <v>130.5</v>
      </c>
      <c r="AP137" s="24">
        <v>97.2</v>
      </c>
      <c r="AQ137" s="24">
        <v>111.6</v>
      </c>
      <c r="AR137" s="24">
        <v>183</v>
      </c>
      <c r="AS137" s="24"/>
      <c r="AT137" s="24">
        <v>125.6</v>
      </c>
      <c r="AU137" s="24">
        <v>113.4</v>
      </c>
      <c r="AV137" s="24">
        <v>208.7</v>
      </c>
      <c r="AW137" s="24">
        <v>125.6</v>
      </c>
      <c r="AX137" s="24">
        <v>108</v>
      </c>
      <c r="AY137" s="24">
        <v>195.8</v>
      </c>
      <c r="AZ137" s="24">
        <v>149.1</v>
      </c>
      <c r="BA137" s="24"/>
      <c r="BB137" s="24">
        <f t="shared" si="86"/>
        <v>-22.4</v>
      </c>
      <c r="BC137" s="63"/>
      <c r="BD137" s="39"/>
      <c r="BE137" s="39"/>
      <c r="BF137" s="63"/>
      <c r="BG137" s="63"/>
      <c r="BH137" s="39"/>
      <c r="BI137" s="24">
        <f t="shared" si="87"/>
        <v>-22.4</v>
      </c>
      <c r="BJ137" s="24"/>
      <c r="BK137" s="1"/>
      <c r="BL137" s="1"/>
      <c r="BM137" s="1"/>
      <c r="BN137" s="1"/>
      <c r="BO137" s="1"/>
      <c r="BP137" s="1"/>
      <c r="BQ137" s="85"/>
      <c r="BR137" s="85"/>
      <c r="BS137" s="85"/>
      <c r="BT137" s="85"/>
      <c r="BU137" s="85"/>
      <c r="BV137" s="85"/>
      <c r="BW137" s="85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9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9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9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9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9"/>
      <c r="GV137" s="8"/>
      <c r="GW137" s="8"/>
    </row>
    <row r="138" spans="1:205" s="2" customFormat="1" ht="17.100000000000001" customHeight="1">
      <c r="A138" s="13" t="s">
        <v>121</v>
      </c>
      <c r="B138" s="5">
        <v>1</v>
      </c>
      <c r="C138" s="5">
        <v>10</v>
      </c>
      <c r="D138" s="5"/>
      <c r="E138" s="5"/>
      <c r="F138" s="4">
        <f t="shared" si="88"/>
        <v>1.031704152249135</v>
      </c>
      <c r="G138" s="5">
        <v>10</v>
      </c>
      <c r="H138" s="5"/>
      <c r="I138" s="5"/>
      <c r="J138" s="4">
        <f t="shared" si="89"/>
        <v>1.0776315789473685</v>
      </c>
      <c r="K138" s="69">
        <v>15</v>
      </c>
      <c r="L138" s="5"/>
      <c r="M138" s="5"/>
      <c r="N138" s="4">
        <f t="shared" si="90"/>
        <v>0.83333333333333337</v>
      </c>
      <c r="O138" s="5">
        <v>15</v>
      </c>
      <c r="P138" s="5"/>
      <c r="Q138" s="5"/>
      <c r="R138" s="4">
        <f t="shared" si="91"/>
        <v>1.0524</v>
      </c>
      <c r="S138" s="5">
        <v>5</v>
      </c>
      <c r="T138" s="5"/>
      <c r="U138" s="5"/>
      <c r="V138" s="4">
        <f t="shared" si="92"/>
        <v>0.89902251407129463</v>
      </c>
      <c r="W138" s="5">
        <v>10</v>
      </c>
      <c r="X138" s="5"/>
      <c r="Y138" s="5"/>
      <c r="Z138" s="4">
        <f t="shared" si="93"/>
        <v>0.88555001492982977</v>
      </c>
      <c r="AA138" s="5">
        <v>10</v>
      </c>
      <c r="AB138" s="5"/>
      <c r="AC138" s="5"/>
      <c r="AD138" s="4">
        <f t="shared" si="94"/>
        <v>0.7007661042944785</v>
      </c>
      <c r="AE138" s="5">
        <v>10</v>
      </c>
      <c r="AF138" s="5" t="s">
        <v>418</v>
      </c>
      <c r="AG138" s="5" t="s">
        <v>418</v>
      </c>
      <c r="AH138" s="5" t="s">
        <v>418</v>
      </c>
      <c r="AI138" s="5" t="s">
        <v>418</v>
      </c>
      <c r="AJ138" s="31">
        <f t="shared" si="83"/>
        <v>0.93055178281950479</v>
      </c>
      <c r="AK138" s="32">
        <v>1600</v>
      </c>
      <c r="AL138" s="24">
        <f t="shared" si="84"/>
        <v>1488.9</v>
      </c>
      <c r="AM138" s="24">
        <f t="shared" si="85"/>
        <v>-111.09999999999991</v>
      </c>
      <c r="AN138" s="24"/>
      <c r="AO138" s="24">
        <v>77.7</v>
      </c>
      <c r="AP138" s="24">
        <v>165.4</v>
      </c>
      <c r="AQ138" s="24">
        <v>111.8</v>
      </c>
      <c r="AR138" s="24">
        <v>124.7</v>
      </c>
      <c r="AS138" s="24"/>
      <c r="AT138" s="24">
        <v>134.9</v>
      </c>
      <c r="AU138" s="24">
        <v>83.2</v>
      </c>
      <c r="AV138" s="24">
        <v>176.2</v>
      </c>
      <c r="AW138" s="24">
        <v>119.7</v>
      </c>
      <c r="AX138" s="24">
        <v>180.7</v>
      </c>
      <c r="AY138" s="24">
        <v>191</v>
      </c>
      <c r="AZ138" s="24">
        <v>145.5</v>
      </c>
      <c r="BA138" s="24"/>
      <c r="BB138" s="24">
        <f t="shared" si="86"/>
        <v>-21.9</v>
      </c>
      <c r="BC138" s="63"/>
      <c r="BD138" s="39"/>
      <c r="BE138" s="39"/>
      <c r="BF138" s="63"/>
      <c r="BG138" s="63"/>
      <c r="BH138" s="39"/>
      <c r="BI138" s="24">
        <f t="shared" si="87"/>
        <v>-21.9</v>
      </c>
      <c r="BJ138" s="24"/>
      <c r="BK138" s="1"/>
      <c r="BL138" s="1"/>
      <c r="BM138" s="1"/>
      <c r="BN138" s="1"/>
      <c r="BO138" s="1"/>
      <c r="BP138" s="1"/>
      <c r="BQ138" s="85"/>
      <c r="BR138" s="85"/>
      <c r="BS138" s="85"/>
      <c r="BT138" s="85"/>
      <c r="BU138" s="85"/>
      <c r="BV138" s="85"/>
      <c r="BW138" s="85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9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9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9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9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9"/>
      <c r="GV138" s="8"/>
      <c r="GW138" s="8"/>
    </row>
    <row r="139" spans="1:205" s="2" customFormat="1" ht="17.100000000000001" customHeight="1">
      <c r="A139" s="13" t="s">
        <v>122</v>
      </c>
      <c r="B139" s="5">
        <v>1</v>
      </c>
      <c r="C139" s="5">
        <v>10</v>
      </c>
      <c r="D139" s="5"/>
      <c r="E139" s="5"/>
      <c r="F139" s="4">
        <f t="shared" si="88"/>
        <v>1.031704152249135</v>
      </c>
      <c r="G139" s="5">
        <v>10</v>
      </c>
      <c r="H139" s="5"/>
      <c r="I139" s="5"/>
      <c r="J139" s="4">
        <f t="shared" si="89"/>
        <v>1.0776315789473685</v>
      </c>
      <c r="K139" s="69">
        <v>15</v>
      </c>
      <c r="L139" s="5"/>
      <c r="M139" s="5"/>
      <c r="N139" s="4">
        <f t="shared" si="90"/>
        <v>0.83333333333333337</v>
      </c>
      <c r="O139" s="5">
        <v>15</v>
      </c>
      <c r="P139" s="5"/>
      <c r="Q139" s="5"/>
      <c r="R139" s="4">
        <f t="shared" si="91"/>
        <v>1.0524</v>
      </c>
      <c r="S139" s="5">
        <v>5</v>
      </c>
      <c r="T139" s="5"/>
      <c r="U139" s="5"/>
      <c r="V139" s="4">
        <f t="shared" si="92"/>
        <v>0.89902251407129463</v>
      </c>
      <c r="W139" s="5">
        <v>10</v>
      </c>
      <c r="X139" s="5"/>
      <c r="Y139" s="5"/>
      <c r="Z139" s="4">
        <f t="shared" si="93"/>
        <v>0.88555001492982977</v>
      </c>
      <c r="AA139" s="5">
        <v>10</v>
      </c>
      <c r="AB139" s="5"/>
      <c r="AC139" s="5"/>
      <c r="AD139" s="4">
        <f t="shared" si="94"/>
        <v>0.7007661042944785</v>
      </c>
      <c r="AE139" s="5">
        <v>10</v>
      </c>
      <c r="AF139" s="5" t="s">
        <v>418</v>
      </c>
      <c r="AG139" s="5" t="s">
        <v>418</v>
      </c>
      <c r="AH139" s="5" t="s">
        <v>418</v>
      </c>
      <c r="AI139" s="5" t="s">
        <v>418</v>
      </c>
      <c r="AJ139" s="31">
        <f t="shared" si="83"/>
        <v>0.93055178281950479</v>
      </c>
      <c r="AK139" s="32">
        <v>1098</v>
      </c>
      <c r="AL139" s="24">
        <f t="shared" si="84"/>
        <v>1021.7</v>
      </c>
      <c r="AM139" s="24">
        <f t="shared" si="85"/>
        <v>-76.299999999999955</v>
      </c>
      <c r="AN139" s="24"/>
      <c r="AO139" s="24">
        <v>112.7</v>
      </c>
      <c r="AP139" s="24">
        <v>117.8</v>
      </c>
      <c r="AQ139" s="24">
        <v>57.3</v>
      </c>
      <c r="AR139" s="24">
        <v>73</v>
      </c>
      <c r="AS139" s="24"/>
      <c r="AT139" s="24">
        <v>117.8</v>
      </c>
      <c r="AU139" s="24">
        <v>181.6</v>
      </c>
      <c r="AV139" s="24">
        <v>74.3</v>
      </c>
      <c r="AW139" s="24">
        <v>113.5</v>
      </c>
      <c r="AX139" s="24">
        <v>0</v>
      </c>
      <c r="AY139" s="24">
        <v>99.8</v>
      </c>
      <c r="AZ139" s="24">
        <v>99.8</v>
      </c>
      <c r="BA139" s="24"/>
      <c r="BB139" s="24">
        <f t="shared" si="86"/>
        <v>-25.9</v>
      </c>
      <c r="BC139" s="63"/>
      <c r="BD139" s="39"/>
      <c r="BE139" s="39"/>
      <c r="BF139" s="63"/>
      <c r="BG139" s="63"/>
      <c r="BH139" s="39"/>
      <c r="BI139" s="24">
        <f t="shared" si="87"/>
        <v>-25.9</v>
      </c>
      <c r="BJ139" s="24"/>
      <c r="BK139" s="1"/>
      <c r="BL139" s="1"/>
      <c r="BM139" s="1"/>
      <c r="BN139" s="1"/>
      <c r="BO139" s="1"/>
      <c r="BP139" s="1"/>
      <c r="BQ139" s="85"/>
      <c r="BR139" s="85"/>
      <c r="BS139" s="85"/>
      <c r="BT139" s="85"/>
      <c r="BU139" s="85"/>
      <c r="BV139" s="85"/>
      <c r="BW139" s="85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9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9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9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9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9"/>
      <c r="GV139" s="8"/>
      <c r="GW139" s="8"/>
    </row>
    <row r="140" spans="1:205" s="2" customFormat="1" ht="17.100000000000001" customHeight="1">
      <c r="A140" s="17" t="s">
        <v>123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73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"/>
      <c r="BL140" s="1"/>
      <c r="BM140" s="1"/>
      <c r="BN140" s="1"/>
      <c r="BO140" s="1"/>
      <c r="BP140" s="1"/>
      <c r="BQ140" s="85"/>
      <c r="BR140" s="85"/>
      <c r="BS140" s="85"/>
      <c r="BT140" s="85"/>
      <c r="BU140" s="85"/>
      <c r="BV140" s="85"/>
      <c r="BW140" s="85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9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9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9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9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9"/>
      <c r="GV140" s="8"/>
      <c r="GW140" s="8"/>
    </row>
    <row r="141" spans="1:205" s="2" customFormat="1" ht="17.100000000000001" customHeight="1">
      <c r="A141" s="13" t="s">
        <v>124</v>
      </c>
      <c r="B141" s="5">
        <v>1</v>
      </c>
      <c r="C141" s="5">
        <v>10</v>
      </c>
      <c r="D141" s="5"/>
      <c r="E141" s="5"/>
      <c r="F141" s="4">
        <f>F$38</f>
        <v>0.99905303030303028</v>
      </c>
      <c r="G141" s="5">
        <v>10</v>
      </c>
      <c r="H141" s="5"/>
      <c r="I141" s="5"/>
      <c r="J141" s="4">
        <f>J$38</f>
        <v>1.2555263157894736</v>
      </c>
      <c r="K141" s="69">
        <v>15</v>
      </c>
      <c r="L141" s="5"/>
      <c r="M141" s="5"/>
      <c r="N141" s="4">
        <f>N$38</f>
        <v>1.23</v>
      </c>
      <c r="O141" s="5">
        <v>15</v>
      </c>
      <c r="P141" s="5"/>
      <c r="Q141" s="5"/>
      <c r="R141" s="4">
        <f>R$38</f>
        <v>1.20035</v>
      </c>
      <c r="S141" s="5">
        <v>5</v>
      </c>
      <c r="T141" s="5"/>
      <c r="U141" s="5"/>
      <c r="V141" s="4">
        <f>V$38</f>
        <v>1.0181472222222223</v>
      </c>
      <c r="W141" s="5">
        <v>10</v>
      </c>
      <c r="X141" s="5"/>
      <c r="Y141" s="5"/>
      <c r="Z141" s="4">
        <f>Z$38</f>
        <v>0.97489047274584062</v>
      </c>
      <c r="AA141" s="5">
        <v>10</v>
      </c>
      <c r="AB141" s="5"/>
      <c r="AC141" s="5"/>
      <c r="AD141" s="4">
        <f>AD$38</f>
        <v>1.0280825</v>
      </c>
      <c r="AE141" s="5">
        <v>10</v>
      </c>
      <c r="AF141" s="5" t="s">
        <v>418</v>
      </c>
      <c r="AG141" s="5" t="s">
        <v>418</v>
      </c>
      <c r="AH141" s="5" t="s">
        <v>418</v>
      </c>
      <c r="AI141" s="5" t="s">
        <v>418</v>
      </c>
      <c r="AJ141" s="31">
        <f t="shared" si="83"/>
        <v>1.0998397292888593</v>
      </c>
      <c r="AK141" s="32">
        <v>1381</v>
      </c>
      <c r="AL141" s="24">
        <f t="shared" si="84"/>
        <v>1518.9</v>
      </c>
      <c r="AM141" s="24">
        <f t="shared" si="85"/>
        <v>137.90000000000009</v>
      </c>
      <c r="AN141" s="24"/>
      <c r="AO141" s="24">
        <v>140.9</v>
      </c>
      <c r="AP141" s="24">
        <v>94.9</v>
      </c>
      <c r="AQ141" s="24">
        <v>121.7</v>
      </c>
      <c r="AR141" s="24">
        <v>114.1</v>
      </c>
      <c r="AS141" s="24"/>
      <c r="AT141" s="24">
        <v>126.2</v>
      </c>
      <c r="AU141" s="24">
        <v>103.5</v>
      </c>
      <c r="AV141" s="24">
        <v>182.3</v>
      </c>
      <c r="AW141" s="24">
        <v>146</v>
      </c>
      <c r="AX141" s="24">
        <v>171.9</v>
      </c>
      <c r="AY141" s="24">
        <v>183.5</v>
      </c>
      <c r="AZ141" s="24">
        <v>92.1</v>
      </c>
      <c r="BA141" s="24">
        <v>29</v>
      </c>
      <c r="BB141" s="24">
        <f t="shared" si="86"/>
        <v>12.8</v>
      </c>
      <c r="BC141" s="63"/>
      <c r="BD141" s="39"/>
      <c r="BE141" s="39"/>
      <c r="BF141" s="63"/>
      <c r="BG141" s="63"/>
      <c r="BH141" s="39"/>
      <c r="BI141" s="24">
        <f t="shared" si="87"/>
        <v>12.8</v>
      </c>
      <c r="BJ141" s="24"/>
      <c r="BK141" s="1"/>
      <c r="BL141" s="1"/>
      <c r="BM141" s="1"/>
      <c r="BN141" s="1"/>
      <c r="BO141" s="1"/>
      <c r="BP141" s="1"/>
      <c r="BQ141" s="85"/>
      <c r="BR141" s="85"/>
      <c r="BS141" s="85"/>
      <c r="BT141" s="85"/>
      <c r="BU141" s="85"/>
      <c r="BV141" s="85"/>
      <c r="BW141" s="85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9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9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9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9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9"/>
      <c r="GV141" s="8"/>
      <c r="GW141" s="8"/>
    </row>
    <row r="142" spans="1:205" s="2" customFormat="1" ht="17.100000000000001" customHeight="1">
      <c r="A142" s="13" t="s">
        <v>125</v>
      </c>
      <c r="B142" s="5">
        <v>1</v>
      </c>
      <c r="C142" s="5">
        <v>10</v>
      </c>
      <c r="D142" s="5"/>
      <c r="E142" s="5"/>
      <c r="F142" s="4">
        <f>F$38</f>
        <v>0.99905303030303028</v>
      </c>
      <c r="G142" s="5">
        <v>10</v>
      </c>
      <c r="H142" s="5"/>
      <c r="I142" s="5"/>
      <c r="J142" s="4">
        <f>J$38</f>
        <v>1.2555263157894736</v>
      </c>
      <c r="K142" s="69">
        <v>15</v>
      </c>
      <c r="L142" s="5"/>
      <c r="M142" s="5"/>
      <c r="N142" s="4">
        <f>N$38</f>
        <v>1.23</v>
      </c>
      <c r="O142" s="5">
        <v>15</v>
      </c>
      <c r="P142" s="5"/>
      <c r="Q142" s="5"/>
      <c r="R142" s="4">
        <f>R$38</f>
        <v>1.20035</v>
      </c>
      <c r="S142" s="5">
        <v>5</v>
      </c>
      <c r="T142" s="5"/>
      <c r="U142" s="5"/>
      <c r="V142" s="4">
        <f>V$38</f>
        <v>1.0181472222222223</v>
      </c>
      <c r="W142" s="5">
        <v>10</v>
      </c>
      <c r="X142" s="5"/>
      <c r="Y142" s="5"/>
      <c r="Z142" s="4">
        <f>Z$38</f>
        <v>0.97489047274584062</v>
      </c>
      <c r="AA142" s="5">
        <v>10</v>
      </c>
      <c r="AB142" s="5"/>
      <c r="AC142" s="5"/>
      <c r="AD142" s="4">
        <f>AD$38</f>
        <v>1.0280825</v>
      </c>
      <c r="AE142" s="5">
        <v>10</v>
      </c>
      <c r="AF142" s="5" t="s">
        <v>418</v>
      </c>
      <c r="AG142" s="5" t="s">
        <v>418</v>
      </c>
      <c r="AH142" s="5" t="s">
        <v>418</v>
      </c>
      <c r="AI142" s="5" t="s">
        <v>418</v>
      </c>
      <c r="AJ142" s="31">
        <f t="shared" si="83"/>
        <v>1.0998397292888593</v>
      </c>
      <c r="AK142" s="32">
        <v>1275</v>
      </c>
      <c r="AL142" s="24">
        <f t="shared" si="84"/>
        <v>1402.3</v>
      </c>
      <c r="AM142" s="24">
        <f t="shared" si="85"/>
        <v>127.29999999999995</v>
      </c>
      <c r="AN142" s="24"/>
      <c r="AO142" s="24">
        <v>80</v>
      </c>
      <c r="AP142" s="24">
        <v>71.400000000000006</v>
      </c>
      <c r="AQ142" s="24">
        <v>131</v>
      </c>
      <c r="AR142" s="24">
        <v>105.4</v>
      </c>
      <c r="AS142" s="24"/>
      <c r="AT142" s="24">
        <v>61.1</v>
      </c>
      <c r="AU142" s="24">
        <v>112.6</v>
      </c>
      <c r="AV142" s="24">
        <v>257.7</v>
      </c>
      <c r="AW142" s="24">
        <v>130.1</v>
      </c>
      <c r="AX142" s="24">
        <v>144</v>
      </c>
      <c r="AY142" s="24">
        <v>169.5</v>
      </c>
      <c r="AZ142" s="24">
        <v>88.3</v>
      </c>
      <c r="BA142" s="24">
        <v>42.7</v>
      </c>
      <c r="BB142" s="24">
        <f t="shared" si="86"/>
        <v>8.5</v>
      </c>
      <c r="BC142" s="63"/>
      <c r="BD142" s="39"/>
      <c r="BE142" s="39"/>
      <c r="BF142" s="63"/>
      <c r="BG142" s="63"/>
      <c r="BH142" s="39"/>
      <c r="BI142" s="24">
        <f t="shared" si="87"/>
        <v>8.5</v>
      </c>
      <c r="BJ142" s="24"/>
      <c r="BK142" s="1"/>
      <c r="BL142" s="1"/>
      <c r="BM142" s="1"/>
      <c r="BN142" s="1"/>
      <c r="BO142" s="1"/>
      <c r="BP142" s="1"/>
      <c r="BQ142" s="85"/>
      <c r="BR142" s="85"/>
      <c r="BS142" s="85"/>
      <c r="BT142" s="85"/>
      <c r="BU142" s="85"/>
      <c r="BV142" s="85"/>
      <c r="BW142" s="85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9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9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9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9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9"/>
      <c r="GV142" s="8"/>
      <c r="GW142" s="8"/>
    </row>
    <row r="143" spans="1:205" s="2" customFormat="1" ht="17.100000000000001" customHeight="1">
      <c r="A143" s="13" t="s">
        <v>126</v>
      </c>
      <c r="B143" s="5">
        <v>1</v>
      </c>
      <c r="C143" s="5">
        <v>10</v>
      </c>
      <c r="D143" s="5"/>
      <c r="E143" s="5"/>
      <c r="F143" s="4">
        <f t="shared" ref="F143:F148" si="95">F$38</f>
        <v>0.99905303030303028</v>
      </c>
      <c r="G143" s="5">
        <v>10</v>
      </c>
      <c r="H143" s="5"/>
      <c r="I143" s="5"/>
      <c r="J143" s="4">
        <f t="shared" ref="J143:J148" si="96">J$38</f>
        <v>1.2555263157894736</v>
      </c>
      <c r="K143" s="69">
        <v>15</v>
      </c>
      <c r="L143" s="5"/>
      <c r="M143" s="5"/>
      <c r="N143" s="4">
        <f t="shared" ref="N143:N148" si="97">N$38</f>
        <v>1.23</v>
      </c>
      <c r="O143" s="5">
        <v>15</v>
      </c>
      <c r="P143" s="5"/>
      <c r="Q143" s="5"/>
      <c r="R143" s="4">
        <f t="shared" ref="R143:R148" si="98">R$38</f>
        <v>1.20035</v>
      </c>
      <c r="S143" s="5">
        <v>5</v>
      </c>
      <c r="T143" s="5"/>
      <c r="U143" s="5"/>
      <c r="V143" s="4">
        <f t="shared" ref="V143:V148" si="99">V$38</f>
        <v>1.0181472222222223</v>
      </c>
      <c r="W143" s="5">
        <v>10</v>
      </c>
      <c r="X143" s="5"/>
      <c r="Y143" s="5"/>
      <c r="Z143" s="4">
        <f t="shared" ref="Z143:Z148" si="100">Z$38</f>
        <v>0.97489047274584062</v>
      </c>
      <c r="AA143" s="5">
        <v>10</v>
      </c>
      <c r="AB143" s="5"/>
      <c r="AC143" s="5"/>
      <c r="AD143" s="4">
        <f t="shared" ref="AD143:AD148" si="101">AD$38</f>
        <v>1.0280825</v>
      </c>
      <c r="AE143" s="5">
        <v>10</v>
      </c>
      <c r="AF143" s="5" t="s">
        <v>418</v>
      </c>
      <c r="AG143" s="5" t="s">
        <v>418</v>
      </c>
      <c r="AH143" s="5" t="s">
        <v>418</v>
      </c>
      <c r="AI143" s="5" t="s">
        <v>418</v>
      </c>
      <c r="AJ143" s="31">
        <f t="shared" si="83"/>
        <v>1.0998397292888593</v>
      </c>
      <c r="AK143" s="32">
        <v>2073</v>
      </c>
      <c r="AL143" s="24">
        <f t="shared" si="84"/>
        <v>2280</v>
      </c>
      <c r="AM143" s="24">
        <f t="shared" si="85"/>
        <v>207</v>
      </c>
      <c r="AN143" s="24"/>
      <c r="AO143" s="24">
        <v>204.3</v>
      </c>
      <c r="AP143" s="24">
        <v>205.4</v>
      </c>
      <c r="AQ143" s="24">
        <v>190.8</v>
      </c>
      <c r="AR143" s="24">
        <v>217.7</v>
      </c>
      <c r="AS143" s="24"/>
      <c r="AT143" s="24">
        <v>189.7</v>
      </c>
      <c r="AU143" s="24">
        <v>190.3</v>
      </c>
      <c r="AV143" s="24">
        <v>277.89999999999998</v>
      </c>
      <c r="AW143" s="24">
        <v>194.6</v>
      </c>
      <c r="AX143" s="24">
        <v>176.4</v>
      </c>
      <c r="AY143" s="24">
        <v>275.5</v>
      </c>
      <c r="AZ143" s="24">
        <v>138.4</v>
      </c>
      <c r="BA143" s="24"/>
      <c r="BB143" s="24">
        <f t="shared" si="86"/>
        <v>19</v>
      </c>
      <c r="BC143" s="63"/>
      <c r="BD143" s="39"/>
      <c r="BE143" s="39"/>
      <c r="BF143" s="63"/>
      <c r="BG143" s="63"/>
      <c r="BH143" s="39"/>
      <c r="BI143" s="24">
        <f t="shared" si="87"/>
        <v>19</v>
      </c>
      <c r="BJ143" s="24"/>
      <c r="BK143" s="1"/>
      <c r="BL143" s="1"/>
      <c r="BM143" s="1"/>
      <c r="BN143" s="1"/>
      <c r="BO143" s="1"/>
      <c r="BP143" s="1"/>
      <c r="BQ143" s="85"/>
      <c r="BR143" s="85"/>
      <c r="BS143" s="85"/>
      <c r="BT143" s="85"/>
      <c r="BU143" s="85"/>
      <c r="BV143" s="85"/>
      <c r="BW143" s="85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9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9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9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9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9"/>
      <c r="GV143" s="8"/>
      <c r="GW143" s="8"/>
    </row>
    <row r="144" spans="1:205" s="2" customFormat="1" ht="17.100000000000001" customHeight="1">
      <c r="A144" s="13" t="s">
        <v>127</v>
      </c>
      <c r="B144" s="5">
        <v>1</v>
      </c>
      <c r="C144" s="5">
        <v>10</v>
      </c>
      <c r="D144" s="5"/>
      <c r="E144" s="5"/>
      <c r="F144" s="4">
        <f t="shared" si="95"/>
        <v>0.99905303030303028</v>
      </c>
      <c r="G144" s="5">
        <v>10</v>
      </c>
      <c r="H144" s="5"/>
      <c r="I144" s="5"/>
      <c r="J144" s="4">
        <f t="shared" si="96"/>
        <v>1.2555263157894736</v>
      </c>
      <c r="K144" s="69">
        <v>15</v>
      </c>
      <c r="L144" s="5"/>
      <c r="M144" s="5"/>
      <c r="N144" s="4">
        <f t="shared" si="97"/>
        <v>1.23</v>
      </c>
      <c r="O144" s="5">
        <v>15</v>
      </c>
      <c r="P144" s="5"/>
      <c r="Q144" s="5"/>
      <c r="R144" s="4">
        <f t="shared" si="98"/>
        <v>1.20035</v>
      </c>
      <c r="S144" s="5">
        <v>5</v>
      </c>
      <c r="T144" s="5"/>
      <c r="U144" s="5"/>
      <c r="V144" s="4">
        <f t="shared" si="99"/>
        <v>1.0181472222222223</v>
      </c>
      <c r="W144" s="5">
        <v>10</v>
      </c>
      <c r="X144" s="5"/>
      <c r="Y144" s="5"/>
      <c r="Z144" s="4">
        <f t="shared" si="100"/>
        <v>0.97489047274584062</v>
      </c>
      <c r="AA144" s="5">
        <v>10</v>
      </c>
      <c r="AB144" s="5"/>
      <c r="AC144" s="5"/>
      <c r="AD144" s="4">
        <f t="shared" si="101"/>
        <v>1.0280825</v>
      </c>
      <c r="AE144" s="5">
        <v>10</v>
      </c>
      <c r="AF144" s="5" t="s">
        <v>418</v>
      </c>
      <c r="AG144" s="5" t="s">
        <v>418</v>
      </c>
      <c r="AH144" s="5" t="s">
        <v>418</v>
      </c>
      <c r="AI144" s="5" t="s">
        <v>418</v>
      </c>
      <c r="AJ144" s="31">
        <f t="shared" si="83"/>
        <v>1.0998397292888593</v>
      </c>
      <c r="AK144" s="32">
        <v>1448</v>
      </c>
      <c r="AL144" s="24">
        <f t="shared" si="84"/>
        <v>1592.6</v>
      </c>
      <c r="AM144" s="24">
        <f t="shared" si="85"/>
        <v>144.59999999999991</v>
      </c>
      <c r="AN144" s="24"/>
      <c r="AO144" s="24">
        <v>98.1</v>
      </c>
      <c r="AP144" s="24">
        <v>93.7</v>
      </c>
      <c r="AQ144" s="24">
        <v>174.4</v>
      </c>
      <c r="AR144" s="24">
        <v>93.9</v>
      </c>
      <c r="AS144" s="24"/>
      <c r="AT144" s="24">
        <v>89.3</v>
      </c>
      <c r="AU144" s="24">
        <v>117.2</v>
      </c>
      <c r="AV144" s="24">
        <v>308.7</v>
      </c>
      <c r="AW144" s="24">
        <v>114.5</v>
      </c>
      <c r="AX144" s="24">
        <v>184.2</v>
      </c>
      <c r="AY144" s="24">
        <v>192.4</v>
      </c>
      <c r="AZ144" s="24">
        <v>96.6</v>
      </c>
      <c r="BA144" s="24">
        <v>16.2</v>
      </c>
      <c r="BB144" s="24">
        <f t="shared" si="86"/>
        <v>13.4</v>
      </c>
      <c r="BC144" s="63"/>
      <c r="BD144" s="39"/>
      <c r="BE144" s="39"/>
      <c r="BF144" s="63"/>
      <c r="BG144" s="63"/>
      <c r="BH144" s="39"/>
      <c r="BI144" s="24">
        <f t="shared" si="87"/>
        <v>13.4</v>
      </c>
      <c r="BJ144" s="24"/>
      <c r="BK144" s="1"/>
      <c r="BL144" s="1"/>
      <c r="BM144" s="1"/>
      <c r="BN144" s="1"/>
      <c r="BO144" s="1"/>
      <c r="BP144" s="1"/>
      <c r="BQ144" s="85"/>
      <c r="BR144" s="85"/>
      <c r="BS144" s="85"/>
      <c r="BT144" s="85"/>
      <c r="BU144" s="85"/>
      <c r="BV144" s="85"/>
      <c r="BW144" s="85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9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9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9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9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9"/>
      <c r="GV144" s="8"/>
      <c r="GW144" s="8"/>
    </row>
    <row r="145" spans="1:205" s="2" customFormat="1" ht="17.100000000000001" customHeight="1">
      <c r="A145" s="13" t="s">
        <v>128</v>
      </c>
      <c r="B145" s="5">
        <v>1</v>
      </c>
      <c r="C145" s="5">
        <v>10</v>
      </c>
      <c r="D145" s="5"/>
      <c r="E145" s="5"/>
      <c r="F145" s="4">
        <f t="shared" si="95"/>
        <v>0.99905303030303028</v>
      </c>
      <c r="G145" s="5">
        <v>10</v>
      </c>
      <c r="H145" s="5"/>
      <c r="I145" s="5"/>
      <c r="J145" s="4">
        <f t="shared" si="96"/>
        <v>1.2555263157894736</v>
      </c>
      <c r="K145" s="69">
        <v>15</v>
      </c>
      <c r="L145" s="5"/>
      <c r="M145" s="5"/>
      <c r="N145" s="4">
        <f t="shared" si="97"/>
        <v>1.23</v>
      </c>
      <c r="O145" s="5">
        <v>15</v>
      </c>
      <c r="P145" s="5"/>
      <c r="Q145" s="5"/>
      <c r="R145" s="4">
        <f t="shared" si="98"/>
        <v>1.20035</v>
      </c>
      <c r="S145" s="5">
        <v>5</v>
      </c>
      <c r="T145" s="5"/>
      <c r="U145" s="5"/>
      <c r="V145" s="4">
        <f t="shared" si="99"/>
        <v>1.0181472222222223</v>
      </c>
      <c r="W145" s="5">
        <v>10</v>
      </c>
      <c r="X145" s="5"/>
      <c r="Y145" s="5"/>
      <c r="Z145" s="4">
        <f t="shared" si="100"/>
        <v>0.97489047274584062</v>
      </c>
      <c r="AA145" s="5">
        <v>10</v>
      </c>
      <c r="AB145" s="5"/>
      <c r="AC145" s="5"/>
      <c r="AD145" s="4">
        <f t="shared" si="101"/>
        <v>1.0280825</v>
      </c>
      <c r="AE145" s="5">
        <v>10</v>
      </c>
      <c r="AF145" s="5" t="s">
        <v>418</v>
      </c>
      <c r="AG145" s="5" t="s">
        <v>418</v>
      </c>
      <c r="AH145" s="5" t="s">
        <v>418</v>
      </c>
      <c r="AI145" s="5" t="s">
        <v>418</v>
      </c>
      <c r="AJ145" s="31">
        <f t="shared" si="83"/>
        <v>1.0998397292888593</v>
      </c>
      <c r="AK145" s="32">
        <v>1715</v>
      </c>
      <c r="AL145" s="24">
        <f t="shared" si="84"/>
        <v>1886.2</v>
      </c>
      <c r="AM145" s="24">
        <f t="shared" si="85"/>
        <v>171.20000000000005</v>
      </c>
      <c r="AN145" s="24"/>
      <c r="AO145" s="24">
        <v>181.1</v>
      </c>
      <c r="AP145" s="24">
        <v>146.4</v>
      </c>
      <c r="AQ145" s="24">
        <v>154.1</v>
      </c>
      <c r="AR145" s="24">
        <v>145.69999999999999</v>
      </c>
      <c r="AS145" s="24"/>
      <c r="AT145" s="24">
        <v>104.5</v>
      </c>
      <c r="AU145" s="24">
        <v>123.5</v>
      </c>
      <c r="AV145" s="24">
        <v>321.3</v>
      </c>
      <c r="AW145" s="24">
        <v>134.80000000000001</v>
      </c>
      <c r="AX145" s="24">
        <v>167</v>
      </c>
      <c r="AY145" s="24">
        <v>227.9</v>
      </c>
      <c r="AZ145" s="24">
        <v>116.8</v>
      </c>
      <c r="BA145" s="24">
        <v>49.7</v>
      </c>
      <c r="BB145" s="24">
        <f t="shared" si="86"/>
        <v>13.4</v>
      </c>
      <c r="BC145" s="63"/>
      <c r="BD145" s="39"/>
      <c r="BE145" s="39"/>
      <c r="BF145" s="63"/>
      <c r="BG145" s="63"/>
      <c r="BH145" s="63"/>
      <c r="BI145" s="24">
        <f t="shared" si="87"/>
        <v>13.4</v>
      </c>
      <c r="BJ145" s="24"/>
      <c r="BK145" s="1"/>
      <c r="BL145" s="1"/>
      <c r="BM145" s="1"/>
      <c r="BN145" s="1"/>
      <c r="BO145" s="1"/>
      <c r="BP145" s="1"/>
      <c r="BQ145" s="85"/>
      <c r="BR145" s="85"/>
      <c r="BS145" s="85"/>
      <c r="BT145" s="85"/>
      <c r="BU145" s="85"/>
      <c r="BV145" s="85"/>
      <c r="BW145" s="85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9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9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9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9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9"/>
      <c r="GV145" s="8"/>
      <c r="GW145" s="8"/>
    </row>
    <row r="146" spans="1:205" s="2" customFormat="1" ht="17.100000000000001" customHeight="1">
      <c r="A146" s="13" t="s">
        <v>129</v>
      </c>
      <c r="B146" s="5">
        <v>1</v>
      </c>
      <c r="C146" s="5">
        <v>10</v>
      </c>
      <c r="D146" s="5"/>
      <c r="E146" s="5"/>
      <c r="F146" s="4">
        <f t="shared" si="95"/>
        <v>0.99905303030303028</v>
      </c>
      <c r="G146" s="5">
        <v>10</v>
      </c>
      <c r="H146" s="5"/>
      <c r="I146" s="5"/>
      <c r="J146" s="4">
        <f t="shared" si="96"/>
        <v>1.2555263157894736</v>
      </c>
      <c r="K146" s="69">
        <v>15</v>
      </c>
      <c r="L146" s="5"/>
      <c r="M146" s="5"/>
      <c r="N146" s="4">
        <f t="shared" si="97"/>
        <v>1.23</v>
      </c>
      <c r="O146" s="5">
        <v>15</v>
      </c>
      <c r="P146" s="5"/>
      <c r="Q146" s="5"/>
      <c r="R146" s="4">
        <f t="shared" si="98"/>
        <v>1.20035</v>
      </c>
      <c r="S146" s="5">
        <v>5</v>
      </c>
      <c r="T146" s="5"/>
      <c r="U146" s="5"/>
      <c r="V146" s="4">
        <f t="shared" si="99"/>
        <v>1.0181472222222223</v>
      </c>
      <c r="W146" s="5">
        <v>10</v>
      </c>
      <c r="X146" s="5"/>
      <c r="Y146" s="5"/>
      <c r="Z146" s="4">
        <f t="shared" si="100"/>
        <v>0.97489047274584062</v>
      </c>
      <c r="AA146" s="5">
        <v>10</v>
      </c>
      <c r="AB146" s="5"/>
      <c r="AC146" s="5"/>
      <c r="AD146" s="4">
        <f t="shared" si="101"/>
        <v>1.0280825</v>
      </c>
      <c r="AE146" s="5">
        <v>10</v>
      </c>
      <c r="AF146" s="5" t="s">
        <v>418</v>
      </c>
      <c r="AG146" s="5" t="s">
        <v>418</v>
      </c>
      <c r="AH146" s="5" t="s">
        <v>418</v>
      </c>
      <c r="AI146" s="5" t="s">
        <v>418</v>
      </c>
      <c r="AJ146" s="31">
        <f t="shared" si="83"/>
        <v>1.0998397292888593</v>
      </c>
      <c r="AK146" s="32">
        <v>1087</v>
      </c>
      <c r="AL146" s="24">
        <f t="shared" si="84"/>
        <v>1195.5</v>
      </c>
      <c r="AM146" s="24">
        <f t="shared" si="85"/>
        <v>108.5</v>
      </c>
      <c r="AN146" s="24"/>
      <c r="AO146" s="24">
        <v>53.6</v>
      </c>
      <c r="AP146" s="24">
        <v>58.6</v>
      </c>
      <c r="AQ146" s="24">
        <v>152</v>
      </c>
      <c r="AR146" s="24">
        <v>110.1</v>
      </c>
      <c r="AS146" s="24"/>
      <c r="AT146" s="24">
        <v>65.5</v>
      </c>
      <c r="AU146" s="24">
        <v>173</v>
      </c>
      <c r="AV146" s="24">
        <v>118.2</v>
      </c>
      <c r="AW146" s="24">
        <v>109.9</v>
      </c>
      <c r="AX146" s="24">
        <v>127.6</v>
      </c>
      <c r="AY146" s="24">
        <v>144.5</v>
      </c>
      <c r="AZ146" s="24">
        <v>72.5</v>
      </c>
      <c r="BA146" s="24"/>
      <c r="BB146" s="24">
        <f t="shared" si="86"/>
        <v>10</v>
      </c>
      <c r="BC146" s="63" t="s">
        <v>411</v>
      </c>
      <c r="BD146" s="39"/>
      <c r="BE146" s="39"/>
      <c r="BF146" s="63"/>
      <c r="BG146" s="63"/>
      <c r="BH146" s="39"/>
      <c r="BI146" s="24">
        <f t="shared" si="87"/>
        <v>0</v>
      </c>
      <c r="BJ146" s="24"/>
      <c r="BK146" s="1"/>
      <c r="BL146" s="1"/>
      <c r="BM146" s="1"/>
      <c r="BN146" s="1"/>
      <c r="BO146" s="1"/>
      <c r="BP146" s="1"/>
      <c r="BQ146" s="85"/>
      <c r="BR146" s="85"/>
      <c r="BS146" s="85"/>
      <c r="BT146" s="85"/>
      <c r="BU146" s="85"/>
      <c r="BV146" s="85"/>
      <c r="BW146" s="85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9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9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9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9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9"/>
      <c r="GV146" s="8"/>
      <c r="GW146" s="8"/>
    </row>
    <row r="147" spans="1:205" s="2" customFormat="1" ht="17.100000000000001" customHeight="1">
      <c r="A147" s="13" t="s">
        <v>130</v>
      </c>
      <c r="B147" s="5">
        <v>1</v>
      </c>
      <c r="C147" s="5">
        <v>10</v>
      </c>
      <c r="D147" s="5"/>
      <c r="E147" s="5"/>
      <c r="F147" s="4">
        <f t="shared" si="95"/>
        <v>0.99905303030303028</v>
      </c>
      <c r="G147" s="5">
        <v>10</v>
      </c>
      <c r="H147" s="5"/>
      <c r="I147" s="5"/>
      <c r="J147" s="4">
        <f t="shared" si="96"/>
        <v>1.2555263157894736</v>
      </c>
      <c r="K147" s="69">
        <v>15</v>
      </c>
      <c r="L147" s="5"/>
      <c r="M147" s="5"/>
      <c r="N147" s="4">
        <f t="shared" si="97"/>
        <v>1.23</v>
      </c>
      <c r="O147" s="5">
        <v>15</v>
      </c>
      <c r="P147" s="5"/>
      <c r="Q147" s="5"/>
      <c r="R147" s="4">
        <f t="shared" si="98"/>
        <v>1.20035</v>
      </c>
      <c r="S147" s="5">
        <v>5</v>
      </c>
      <c r="T147" s="5"/>
      <c r="U147" s="5"/>
      <c r="V147" s="4">
        <f t="shared" si="99"/>
        <v>1.0181472222222223</v>
      </c>
      <c r="W147" s="5">
        <v>10</v>
      </c>
      <c r="X147" s="5"/>
      <c r="Y147" s="5"/>
      <c r="Z147" s="4">
        <f t="shared" si="100"/>
        <v>0.97489047274584062</v>
      </c>
      <c r="AA147" s="5">
        <v>10</v>
      </c>
      <c r="AB147" s="5"/>
      <c r="AC147" s="5"/>
      <c r="AD147" s="4">
        <f t="shared" si="101"/>
        <v>1.0280825</v>
      </c>
      <c r="AE147" s="5">
        <v>10</v>
      </c>
      <c r="AF147" s="5" t="s">
        <v>418</v>
      </c>
      <c r="AG147" s="5" t="s">
        <v>418</v>
      </c>
      <c r="AH147" s="5" t="s">
        <v>418</v>
      </c>
      <c r="AI147" s="5" t="s">
        <v>418</v>
      </c>
      <c r="AJ147" s="31">
        <f t="shared" si="83"/>
        <v>1.0998397292888593</v>
      </c>
      <c r="AK147" s="32">
        <v>1215</v>
      </c>
      <c r="AL147" s="24">
        <f t="shared" si="84"/>
        <v>1336.3</v>
      </c>
      <c r="AM147" s="24">
        <f t="shared" si="85"/>
        <v>121.29999999999995</v>
      </c>
      <c r="AN147" s="24"/>
      <c r="AO147" s="24">
        <v>99.2</v>
      </c>
      <c r="AP147" s="24">
        <v>69.099999999999994</v>
      </c>
      <c r="AQ147" s="24">
        <v>158.6</v>
      </c>
      <c r="AR147" s="24">
        <v>79.099999999999994</v>
      </c>
      <c r="AS147" s="24"/>
      <c r="AT147" s="24">
        <v>104.8</v>
      </c>
      <c r="AU147" s="24">
        <v>107.1</v>
      </c>
      <c r="AV147" s="24">
        <v>224.8</v>
      </c>
      <c r="AW147" s="24">
        <v>130.30000000000001</v>
      </c>
      <c r="AX147" s="24">
        <v>99.7</v>
      </c>
      <c r="AY147" s="24">
        <v>161.5</v>
      </c>
      <c r="AZ147" s="24">
        <v>81.099999999999994</v>
      </c>
      <c r="BA147" s="24">
        <v>9.9</v>
      </c>
      <c r="BB147" s="24">
        <f t="shared" si="86"/>
        <v>11.1</v>
      </c>
      <c r="BC147" s="63"/>
      <c r="BD147" s="39"/>
      <c r="BE147" s="39"/>
      <c r="BF147" s="63"/>
      <c r="BG147" s="63"/>
      <c r="BH147" s="39"/>
      <c r="BI147" s="24">
        <f t="shared" si="87"/>
        <v>11.1</v>
      </c>
      <c r="BJ147" s="24"/>
      <c r="BK147" s="1"/>
      <c r="BL147" s="1"/>
      <c r="BM147" s="1"/>
      <c r="BN147" s="1"/>
      <c r="BO147" s="1"/>
      <c r="BP147" s="1"/>
      <c r="BQ147" s="85"/>
      <c r="BR147" s="85"/>
      <c r="BS147" s="85"/>
      <c r="BT147" s="85"/>
      <c r="BU147" s="85"/>
      <c r="BV147" s="85"/>
      <c r="BW147" s="85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9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9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9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9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9"/>
      <c r="GV147" s="8"/>
      <c r="GW147" s="8"/>
    </row>
    <row r="148" spans="1:205" s="2" customFormat="1" ht="17.100000000000001" customHeight="1">
      <c r="A148" s="13" t="s">
        <v>131</v>
      </c>
      <c r="B148" s="5">
        <v>1</v>
      </c>
      <c r="C148" s="5">
        <v>10</v>
      </c>
      <c r="D148" s="5"/>
      <c r="E148" s="5"/>
      <c r="F148" s="4">
        <f t="shared" si="95"/>
        <v>0.99905303030303028</v>
      </c>
      <c r="G148" s="5">
        <v>10</v>
      </c>
      <c r="H148" s="5"/>
      <c r="I148" s="5"/>
      <c r="J148" s="4">
        <f t="shared" si="96"/>
        <v>1.2555263157894736</v>
      </c>
      <c r="K148" s="69">
        <v>15</v>
      </c>
      <c r="L148" s="5"/>
      <c r="M148" s="5"/>
      <c r="N148" s="4">
        <f t="shared" si="97"/>
        <v>1.23</v>
      </c>
      <c r="O148" s="5">
        <v>15</v>
      </c>
      <c r="P148" s="5"/>
      <c r="Q148" s="5"/>
      <c r="R148" s="4">
        <f t="shared" si="98"/>
        <v>1.20035</v>
      </c>
      <c r="S148" s="5">
        <v>5</v>
      </c>
      <c r="T148" s="5"/>
      <c r="U148" s="5"/>
      <c r="V148" s="4">
        <f t="shared" si="99"/>
        <v>1.0181472222222223</v>
      </c>
      <c r="W148" s="5">
        <v>10</v>
      </c>
      <c r="X148" s="5"/>
      <c r="Y148" s="5"/>
      <c r="Z148" s="4">
        <f t="shared" si="100"/>
        <v>0.97489047274584062</v>
      </c>
      <c r="AA148" s="5">
        <v>10</v>
      </c>
      <c r="AB148" s="5"/>
      <c r="AC148" s="5"/>
      <c r="AD148" s="4">
        <f t="shared" si="101"/>
        <v>1.0280825</v>
      </c>
      <c r="AE148" s="5">
        <v>10</v>
      </c>
      <c r="AF148" s="5" t="s">
        <v>418</v>
      </c>
      <c r="AG148" s="5" t="s">
        <v>418</v>
      </c>
      <c r="AH148" s="5" t="s">
        <v>418</v>
      </c>
      <c r="AI148" s="5" t="s">
        <v>418</v>
      </c>
      <c r="AJ148" s="31">
        <f t="shared" si="83"/>
        <v>1.0998397292888593</v>
      </c>
      <c r="AK148" s="32">
        <v>544</v>
      </c>
      <c r="AL148" s="24">
        <f t="shared" si="84"/>
        <v>598.29999999999995</v>
      </c>
      <c r="AM148" s="24">
        <f t="shared" si="85"/>
        <v>54.299999999999955</v>
      </c>
      <c r="AN148" s="24"/>
      <c r="AO148" s="24">
        <v>37.799999999999997</v>
      </c>
      <c r="AP148" s="24">
        <v>52.5</v>
      </c>
      <c r="AQ148" s="24">
        <v>57</v>
      </c>
      <c r="AR148" s="24">
        <v>46.6</v>
      </c>
      <c r="AS148" s="24"/>
      <c r="AT148" s="24">
        <v>44.8</v>
      </c>
      <c r="AU148" s="24">
        <v>60.8</v>
      </c>
      <c r="AV148" s="24">
        <v>94.7</v>
      </c>
      <c r="AW148" s="24">
        <v>56.9</v>
      </c>
      <c r="AX148" s="24">
        <v>33.6</v>
      </c>
      <c r="AY148" s="24">
        <v>72.400000000000006</v>
      </c>
      <c r="AZ148" s="24">
        <v>36.299999999999997</v>
      </c>
      <c r="BA148" s="24"/>
      <c r="BB148" s="24">
        <f t="shared" si="86"/>
        <v>4.9000000000000004</v>
      </c>
      <c r="BC148" s="63"/>
      <c r="BD148" s="39"/>
      <c r="BE148" s="39"/>
      <c r="BF148" s="63"/>
      <c r="BG148" s="63"/>
      <c r="BH148" s="39"/>
      <c r="BI148" s="24">
        <f t="shared" si="87"/>
        <v>4.9000000000000004</v>
      </c>
      <c r="BJ148" s="24"/>
      <c r="BK148" s="1"/>
      <c r="BL148" s="1"/>
      <c r="BM148" s="1"/>
      <c r="BN148" s="1"/>
      <c r="BO148" s="1"/>
      <c r="BP148" s="1"/>
      <c r="BQ148" s="85"/>
      <c r="BR148" s="85"/>
      <c r="BS148" s="85"/>
      <c r="BT148" s="85"/>
      <c r="BU148" s="85"/>
      <c r="BV148" s="85"/>
      <c r="BW148" s="85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9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9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9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9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9"/>
      <c r="GV148" s="8"/>
      <c r="GW148" s="8"/>
    </row>
    <row r="149" spans="1:205" s="2" customFormat="1" ht="17.100000000000001" customHeight="1">
      <c r="A149" s="17" t="s">
        <v>132</v>
      </c>
      <c r="B149" s="10"/>
      <c r="C149" s="10"/>
      <c r="D149" s="10"/>
      <c r="E149" s="10"/>
      <c r="F149" s="10"/>
      <c r="G149" s="10"/>
      <c r="H149" s="10"/>
      <c r="I149" s="10"/>
      <c r="J149" s="10"/>
      <c r="K149" s="73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"/>
      <c r="BL149" s="1"/>
      <c r="BM149" s="1"/>
      <c r="BN149" s="1"/>
      <c r="BO149" s="1"/>
      <c r="BP149" s="1"/>
      <c r="BQ149" s="85"/>
      <c r="BR149" s="85"/>
      <c r="BS149" s="85"/>
      <c r="BT149" s="85"/>
      <c r="BU149" s="85"/>
      <c r="BV149" s="85"/>
      <c r="BW149" s="85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9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9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9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9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9"/>
      <c r="GV149" s="8"/>
      <c r="GW149" s="8"/>
    </row>
    <row r="150" spans="1:205" s="2" customFormat="1" ht="17.100000000000001" customHeight="1">
      <c r="A150" s="13" t="s">
        <v>133</v>
      </c>
      <c r="B150" s="5">
        <v>1</v>
      </c>
      <c r="C150" s="5">
        <v>10</v>
      </c>
      <c r="D150" s="5"/>
      <c r="E150" s="5"/>
      <c r="F150" s="4">
        <f>F$39</f>
        <v>1.0469166666666667</v>
      </c>
      <c r="G150" s="5">
        <v>10</v>
      </c>
      <c r="H150" s="5"/>
      <c r="I150" s="5"/>
      <c r="J150" s="4">
        <f>J$39</f>
        <v>1.0039473684210527</v>
      </c>
      <c r="K150" s="69">
        <v>15</v>
      </c>
      <c r="L150" s="5"/>
      <c r="M150" s="5"/>
      <c r="N150" s="4">
        <f>N$39</f>
        <v>1.1904761904761905</v>
      </c>
      <c r="O150" s="5">
        <v>15</v>
      </c>
      <c r="P150" s="5"/>
      <c r="Q150" s="5"/>
      <c r="R150" s="4">
        <f>R$39</f>
        <v>1.0163636363636364</v>
      </c>
      <c r="S150" s="5">
        <v>5</v>
      </c>
      <c r="T150" s="5"/>
      <c r="U150" s="5"/>
      <c r="V150" s="4">
        <f>V$39</f>
        <v>1.284485606060606</v>
      </c>
      <c r="W150" s="5">
        <v>10</v>
      </c>
      <c r="X150" s="5"/>
      <c r="Y150" s="5"/>
      <c r="Z150" s="4">
        <f>Z$39</f>
        <v>0.94170886363636364</v>
      </c>
      <c r="AA150" s="5">
        <v>10</v>
      </c>
      <c r="AB150" s="5"/>
      <c r="AC150" s="5"/>
      <c r="AD150" s="4">
        <f>AD$39</f>
        <v>1.2003633816542818</v>
      </c>
      <c r="AE150" s="5">
        <v>10</v>
      </c>
      <c r="AF150" s="5" t="s">
        <v>418</v>
      </c>
      <c r="AG150" s="5" t="s">
        <v>418</v>
      </c>
      <c r="AH150" s="5" t="s">
        <v>418</v>
      </c>
      <c r="AI150" s="5" t="s">
        <v>418</v>
      </c>
      <c r="AJ150" s="31">
        <f t="shared" si="83"/>
        <v>1.0909754911230118</v>
      </c>
      <c r="AK150" s="32">
        <v>1151</v>
      </c>
      <c r="AL150" s="24">
        <f t="shared" si="84"/>
        <v>1255.7</v>
      </c>
      <c r="AM150" s="24">
        <f t="shared" si="85"/>
        <v>104.70000000000005</v>
      </c>
      <c r="AN150" s="24"/>
      <c r="AO150" s="24">
        <v>72.5</v>
      </c>
      <c r="AP150" s="24">
        <v>123.5</v>
      </c>
      <c r="AQ150" s="24">
        <v>141.6</v>
      </c>
      <c r="AR150" s="24">
        <v>44.6</v>
      </c>
      <c r="AS150" s="24"/>
      <c r="AT150" s="24">
        <v>100.1</v>
      </c>
      <c r="AU150" s="24">
        <v>30.1</v>
      </c>
      <c r="AV150" s="24">
        <v>152.6</v>
      </c>
      <c r="AW150" s="24">
        <v>123.5</v>
      </c>
      <c r="AX150" s="24">
        <v>266.89999999999998</v>
      </c>
      <c r="AY150" s="24">
        <v>79.8</v>
      </c>
      <c r="AZ150" s="24">
        <v>81</v>
      </c>
      <c r="BA150" s="24"/>
      <c r="BB150" s="24">
        <f t="shared" si="86"/>
        <v>39.5</v>
      </c>
      <c r="BC150" s="39"/>
      <c r="BD150" s="39"/>
      <c r="BE150" s="39"/>
      <c r="BF150" s="63"/>
      <c r="BG150" s="63"/>
      <c r="BH150" s="39"/>
      <c r="BI150" s="24">
        <f t="shared" si="87"/>
        <v>39.5</v>
      </c>
      <c r="BJ150" s="24"/>
      <c r="BK150" s="1"/>
      <c r="BL150" s="1"/>
      <c r="BM150" s="1"/>
      <c r="BN150" s="1"/>
      <c r="BO150" s="1"/>
      <c r="BP150" s="1"/>
      <c r="BQ150" s="85"/>
      <c r="BR150" s="85"/>
      <c r="BS150" s="85"/>
      <c r="BT150" s="85"/>
      <c r="BU150" s="85"/>
      <c r="BV150" s="85"/>
      <c r="BW150" s="85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9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9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9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9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9"/>
      <c r="GV150" s="8"/>
      <c r="GW150" s="8"/>
    </row>
    <row r="151" spans="1:205" s="2" customFormat="1" ht="17.100000000000001" customHeight="1">
      <c r="A151" s="13" t="s">
        <v>134</v>
      </c>
      <c r="B151" s="5">
        <v>1</v>
      </c>
      <c r="C151" s="5">
        <v>10</v>
      </c>
      <c r="D151" s="5"/>
      <c r="E151" s="5"/>
      <c r="F151" s="4">
        <f t="shared" ref="F151:F155" si="102">F$39</f>
        <v>1.0469166666666667</v>
      </c>
      <c r="G151" s="5">
        <v>10</v>
      </c>
      <c r="H151" s="5"/>
      <c r="I151" s="5"/>
      <c r="J151" s="4">
        <f t="shared" ref="J151:J155" si="103">J$39</f>
        <v>1.0039473684210527</v>
      </c>
      <c r="K151" s="69">
        <v>15</v>
      </c>
      <c r="L151" s="5"/>
      <c r="M151" s="5"/>
      <c r="N151" s="4">
        <f t="shared" ref="N151:N155" si="104">N$39</f>
        <v>1.1904761904761905</v>
      </c>
      <c r="O151" s="5">
        <v>15</v>
      </c>
      <c r="P151" s="5"/>
      <c r="Q151" s="5"/>
      <c r="R151" s="4">
        <f t="shared" ref="R151:R155" si="105">R$39</f>
        <v>1.0163636363636364</v>
      </c>
      <c r="S151" s="5">
        <v>5</v>
      </c>
      <c r="T151" s="5"/>
      <c r="U151" s="5"/>
      <c r="V151" s="4">
        <f t="shared" ref="V151:V155" si="106">V$39</f>
        <v>1.284485606060606</v>
      </c>
      <c r="W151" s="5">
        <v>10</v>
      </c>
      <c r="X151" s="5"/>
      <c r="Y151" s="5"/>
      <c r="Z151" s="4">
        <f t="shared" ref="Z151:Z155" si="107">Z$39</f>
        <v>0.94170886363636364</v>
      </c>
      <c r="AA151" s="5">
        <v>10</v>
      </c>
      <c r="AB151" s="5"/>
      <c r="AC151" s="5"/>
      <c r="AD151" s="4">
        <f t="shared" ref="AD151:AD155" si="108">AD$39</f>
        <v>1.2003633816542818</v>
      </c>
      <c r="AE151" s="5">
        <v>10</v>
      </c>
      <c r="AF151" s="5" t="s">
        <v>418</v>
      </c>
      <c r="AG151" s="5" t="s">
        <v>418</v>
      </c>
      <c r="AH151" s="5" t="s">
        <v>418</v>
      </c>
      <c r="AI151" s="5" t="s">
        <v>418</v>
      </c>
      <c r="AJ151" s="31">
        <f t="shared" si="83"/>
        <v>1.0909754911230118</v>
      </c>
      <c r="AK151" s="32">
        <v>1491</v>
      </c>
      <c r="AL151" s="24">
        <f t="shared" si="84"/>
        <v>1626.6</v>
      </c>
      <c r="AM151" s="24">
        <f t="shared" si="85"/>
        <v>135.59999999999991</v>
      </c>
      <c r="AN151" s="24"/>
      <c r="AO151" s="24">
        <v>159.9</v>
      </c>
      <c r="AP151" s="24">
        <v>159.9</v>
      </c>
      <c r="AQ151" s="24">
        <v>117.6</v>
      </c>
      <c r="AR151" s="24">
        <v>152</v>
      </c>
      <c r="AS151" s="24"/>
      <c r="AT151" s="24">
        <v>159.9</v>
      </c>
      <c r="AU151" s="24">
        <v>133.30000000000001</v>
      </c>
      <c r="AV151" s="24">
        <v>132.9</v>
      </c>
      <c r="AW151" s="24">
        <v>90.1</v>
      </c>
      <c r="AX151" s="24">
        <v>261.5</v>
      </c>
      <c r="AY151" s="24">
        <v>103.4</v>
      </c>
      <c r="AZ151" s="24">
        <v>104.9</v>
      </c>
      <c r="BA151" s="24"/>
      <c r="BB151" s="24">
        <f t="shared" si="86"/>
        <v>51.2</v>
      </c>
      <c r="BC151" s="63"/>
      <c r="BD151" s="39"/>
      <c r="BE151" s="39"/>
      <c r="BF151" s="63"/>
      <c r="BG151" s="63"/>
      <c r="BH151" s="39"/>
      <c r="BI151" s="24">
        <f t="shared" si="87"/>
        <v>51.2</v>
      </c>
      <c r="BJ151" s="24"/>
      <c r="BK151" s="1"/>
      <c r="BL151" s="1"/>
      <c r="BM151" s="1"/>
      <c r="BN151" s="1"/>
      <c r="BO151" s="1"/>
      <c r="BP151" s="1"/>
      <c r="BQ151" s="85"/>
      <c r="BR151" s="85"/>
      <c r="BS151" s="85"/>
      <c r="BT151" s="85"/>
      <c r="BU151" s="85"/>
      <c r="BV151" s="85"/>
      <c r="BW151" s="85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9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9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9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9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9"/>
      <c r="GV151" s="8"/>
      <c r="GW151" s="8"/>
    </row>
    <row r="152" spans="1:205" s="2" customFormat="1" ht="17.100000000000001" customHeight="1">
      <c r="A152" s="13" t="s">
        <v>135</v>
      </c>
      <c r="B152" s="5">
        <v>1</v>
      </c>
      <c r="C152" s="5">
        <v>10</v>
      </c>
      <c r="D152" s="5"/>
      <c r="E152" s="5"/>
      <c r="F152" s="4">
        <f t="shared" si="102"/>
        <v>1.0469166666666667</v>
      </c>
      <c r="G152" s="5">
        <v>10</v>
      </c>
      <c r="H152" s="5"/>
      <c r="I152" s="5"/>
      <c r="J152" s="4">
        <f t="shared" si="103"/>
        <v>1.0039473684210527</v>
      </c>
      <c r="K152" s="69">
        <v>15</v>
      </c>
      <c r="L152" s="5"/>
      <c r="M152" s="5"/>
      <c r="N152" s="4">
        <f t="shared" si="104"/>
        <v>1.1904761904761905</v>
      </c>
      <c r="O152" s="5">
        <v>15</v>
      </c>
      <c r="P152" s="5"/>
      <c r="Q152" s="5"/>
      <c r="R152" s="4">
        <f t="shared" si="105"/>
        <v>1.0163636363636364</v>
      </c>
      <c r="S152" s="5">
        <v>5</v>
      </c>
      <c r="T152" s="5"/>
      <c r="U152" s="5"/>
      <c r="V152" s="4">
        <f t="shared" si="106"/>
        <v>1.284485606060606</v>
      </c>
      <c r="W152" s="5">
        <v>10</v>
      </c>
      <c r="X152" s="5"/>
      <c r="Y152" s="5"/>
      <c r="Z152" s="4">
        <f t="shared" si="107"/>
        <v>0.94170886363636364</v>
      </c>
      <c r="AA152" s="5">
        <v>10</v>
      </c>
      <c r="AB152" s="5"/>
      <c r="AC152" s="5"/>
      <c r="AD152" s="4">
        <f t="shared" si="108"/>
        <v>1.2003633816542818</v>
      </c>
      <c r="AE152" s="5">
        <v>10</v>
      </c>
      <c r="AF152" s="5" t="s">
        <v>418</v>
      </c>
      <c r="AG152" s="5" t="s">
        <v>418</v>
      </c>
      <c r="AH152" s="5" t="s">
        <v>418</v>
      </c>
      <c r="AI152" s="5" t="s">
        <v>418</v>
      </c>
      <c r="AJ152" s="31">
        <f t="shared" si="83"/>
        <v>1.0909754911230118</v>
      </c>
      <c r="AK152" s="32">
        <v>2214</v>
      </c>
      <c r="AL152" s="24">
        <f t="shared" si="84"/>
        <v>2415.4</v>
      </c>
      <c r="AM152" s="24">
        <f t="shared" si="85"/>
        <v>201.40000000000009</v>
      </c>
      <c r="AN152" s="24"/>
      <c r="AO152" s="24">
        <v>93.4</v>
      </c>
      <c r="AP152" s="24">
        <v>236.7</v>
      </c>
      <c r="AQ152" s="24">
        <v>235.5</v>
      </c>
      <c r="AR152" s="24">
        <v>211.6</v>
      </c>
      <c r="AS152" s="24"/>
      <c r="AT152" s="24">
        <v>115.1</v>
      </c>
      <c r="AU152" s="24">
        <v>70.900000000000006</v>
      </c>
      <c r="AV152" s="24">
        <v>317</v>
      </c>
      <c r="AW152" s="24">
        <v>233.7</v>
      </c>
      <c r="AX152" s="24">
        <v>516.20000000000005</v>
      </c>
      <c r="AY152" s="24">
        <v>153.5</v>
      </c>
      <c r="AZ152" s="24">
        <v>155.9</v>
      </c>
      <c r="BA152" s="24"/>
      <c r="BB152" s="24">
        <f t="shared" si="86"/>
        <v>75.900000000000006</v>
      </c>
      <c r="BC152" s="63"/>
      <c r="BD152" s="39"/>
      <c r="BE152" s="39"/>
      <c r="BF152" s="63"/>
      <c r="BG152" s="63"/>
      <c r="BH152" s="39"/>
      <c r="BI152" s="24">
        <f t="shared" si="87"/>
        <v>75.900000000000006</v>
      </c>
      <c r="BJ152" s="24"/>
      <c r="BK152" s="1"/>
      <c r="BL152" s="1"/>
      <c r="BM152" s="1"/>
      <c r="BN152" s="1"/>
      <c r="BO152" s="1"/>
      <c r="BP152" s="1"/>
      <c r="BQ152" s="85"/>
      <c r="BR152" s="85"/>
      <c r="BS152" s="85"/>
      <c r="BT152" s="85"/>
      <c r="BU152" s="85"/>
      <c r="BV152" s="85"/>
      <c r="BW152" s="85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9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9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9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9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9"/>
      <c r="GV152" s="8"/>
      <c r="GW152" s="8"/>
    </row>
    <row r="153" spans="1:205" s="2" customFormat="1" ht="17.100000000000001" customHeight="1">
      <c r="A153" s="13" t="s">
        <v>136</v>
      </c>
      <c r="B153" s="5">
        <v>1</v>
      </c>
      <c r="C153" s="5">
        <v>10</v>
      </c>
      <c r="D153" s="5"/>
      <c r="E153" s="5"/>
      <c r="F153" s="4">
        <f t="shared" si="102"/>
        <v>1.0469166666666667</v>
      </c>
      <c r="G153" s="5">
        <v>10</v>
      </c>
      <c r="H153" s="5"/>
      <c r="I153" s="5"/>
      <c r="J153" s="4">
        <f t="shared" si="103"/>
        <v>1.0039473684210527</v>
      </c>
      <c r="K153" s="69">
        <v>15</v>
      </c>
      <c r="L153" s="5"/>
      <c r="M153" s="5"/>
      <c r="N153" s="4">
        <f t="shared" si="104"/>
        <v>1.1904761904761905</v>
      </c>
      <c r="O153" s="5">
        <v>15</v>
      </c>
      <c r="P153" s="5"/>
      <c r="Q153" s="5"/>
      <c r="R153" s="4">
        <f t="shared" si="105"/>
        <v>1.0163636363636364</v>
      </c>
      <c r="S153" s="5">
        <v>5</v>
      </c>
      <c r="T153" s="5"/>
      <c r="U153" s="5"/>
      <c r="V153" s="4">
        <f t="shared" si="106"/>
        <v>1.284485606060606</v>
      </c>
      <c r="W153" s="5">
        <v>10</v>
      </c>
      <c r="X153" s="5"/>
      <c r="Y153" s="5"/>
      <c r="Z153" s="4">
        <f t="shared" si="107"/>
        <v>0.94170886363636364</v>
      </c>
      <c r="AA153" s="5">
        <v>10</v>
      </c>
      <c r="AB153" s="5"/>
      <c r="AC153" s="5"/>
      <c r="AD153" s="4">
        <f t="shared" si="108"/>
        <v>1.2003633816542818</v>
      </c>
      <c r="AE153" s="5">
        <v>10</v>
      </c>
      <c r="AF153" s="5" t="s">
        <v>418</v>
      </c>
      <c r="AG153" s="5" t="s">
        <v>418</v>
      </c>
      <c r="AH153" s="5" t="s">
        <v>418</v>
      </c>
      <c r="AI153" s="5" t="s">
        <v>418</v>
      </c>
      <c r="AJ153" s="31">
        <f t="shared" si="83"/>
        <v>1.0909754911230118</v>
      </c>
      <c r="AK153" s="32">
        <v>1779</v>
      </c>
      <c r="AL153" s="24">
        <f t="shared" si="84"/>
        <v>1940.8</v>
      </c>
      <c r="AM153" s="24">
        <f t="shared" si="85"/>
        <v>161.79999999999995</v>
      </c>
      <c r="AN153" s="24"/>
      <c r="AO153" s="24">
        <v>112</v>
      </c>
      <c r="AP153" s="24">
        <v>182.2</v>
      </c>
      <c r="AQ153" s="24">
        <v>169.4</v>
      </c>
      <c r="AR153" s="24">
        <v>162.9</v>
      </c>
      <c r="AS153" s="24"/>
      <c r="AT153" s="24">
        <v>134</v>
      </c>
      <c r="AU153" s="24">
        <v>143</v>
      </c>
      <c r="AV153" s="24">
        <v>161.6</v>
      </c>
      <c r="AW153" s="24">
        <v>182.5</v>
      </c>
      <c r="AX153" s="24">
        <v>372.3</v>
      </c>
      <c r="AY153" s="24">
        <v>123.4</v>
      </c>
      <c r="AZ153" s="24">
        <v>128.19999999999999</v>
      </c>
      <c r="BA153" s="24">
        <v>11.3</v>
      </c>
      <c r="BB153" s="24">
        <f t="shared" si="86"/>
        <v>58</v>
      </c>
      <c r="BC153" s="63"/>
      <c r="BD153" s="39"/>
      <c r="BE153" s="39"/>
      <c r="BF153" s="63"/>
      <c r="BG153" s="63"/>
      <c r="BH153" s="39"/>
      <c r="BI153" s="24">
        <f t="shared" si="87"/>
        <v>58</v>
      </c>
      <c r="BJ153" s="24"/>
      <c r="BK153" s="1"/>
      <c r="BL153" s="1"/>
      <c r="BM153" s="1"/>
      <c r="BN153" s="1"/>
      <c r="BO153" s="1"/>
      <c r="BP153" s="1"/>
      <c r="BQ153" s="85"/>
      <c r="BR153" s="85"/>
      <c r="BS153" s="85"/>
      <c r="BT153" s="85"/>
      <c r="BU153" s="85"/>
      <c r="BV153" s="85"/>
      <c r="BW153" s="85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9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9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9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9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9"/>
      <c r="GV153" s="8"/>
      <c r="GW153" s="8"/>
    </row>
    <row r="154" spans="1:205" s="2" customFormat="1" ht="17.100000000000001" customHeight="1">
      <c r="A154" s="13" t="s">
        <v>137</v>
      </c>
      <c r="B154" s="5">
        <v>1</v>
      </c>
      <c r="C154" s="5">
        <v>10</v>
      </c>
      <c r="D154" s="5"/>
      <c r="E154" s="5"/>
      <c r="F154" s="4">
        <f t="shared" si="102"/>
        <v>1.0469166666666667</v>
      </c>
      <c r="G154" s="5">
        <v>10</v>
      </c>
      <c r="H154" s="5"/>
      <c r="I154" s="5"/>
      <c r="J154" s="4">
        <f t="shared" si="103"/>
        <v>1.0039473684210527</v>
      </c>
      <c r="K154" s="69">
        <v>15</v>
      </c>
      <c r="L154" s="5"/>
      <c r="M154" s="5"/>
      <c r="N154" s="4">
        <f t="shared" si="104"/>
        <v>1.1904761904761905</v>
      </c>
      <c r="O154" s="5">
        <v>15</v>
      </c>
      <c r="P154" s="5"/>
      <c r="Q154" s="5"/>
      <c r="R154" s="4">
        <f t="shared" si="105"/>
        <v>1.0163636363636364</v>
      </c>
      <c r="S154" s="5">
        <v>5</v>
      </c>
      <c r="T154" s="5"/>
      <c r="U154" s="5"/>
      <c r="V154" s="4">
        <f t="shared" si="106"/>
        <v>1.284485606060606</v>
      </c>
      <c r="W154" s="5">
        <v>10</v>
      </c>
      <c r="X154" s="5"/>
      <c r="Y154" s="5"/>
      <c r="Z154" s="4">
        <f t="shared" si="107"/>
        <v>0.94170886363636364</v>
      </c>
      <c r="AA154" s="5">
        <v>10</v>
      </c>
      <c r="AB154" s="5"/>
      <c r="AC154" s="5"/>
      <c r="AD154" s="4">
        <f t="shared" si="108"/>
        <v>1.2003633816542818</v>
      </c>
      <c r="AE154" s="5">
        <v>10</v>
      </c>
      <c r="AF154" s="5" t="s">
        <v>418</v>
      </c>
      <c r="AG154" s="5" t="s">
        <v>418</v>
      </c>
      <c r="AH154" s="5" t="s">
        <v>418</v>
      </c>
      <c r="AI154" s="5" t="s">
        <v>418</v>
      </c>
      <c r="AJ154" s="31">
        <f t="shared" si="83"/>
        <v>1.0909754911230118</v>
      </c>
      <c r="AK154" s="32">
        <v>172</v>
      </c>
      <c r="AL154" s="24">
        <f t="shared" si="84"/>
        <v>187.6</v>
      </c>
      <c r="AM154" s="24">
        <f t="shared" si="85"/>
        <v>15.599999999999994</v>
      </c>
      <c r="AN154" s="24"/>
      <c r="AO154" s="24">
        <v>10.199999999999999</v>
      </c>
      <c r="AP154" s="24">
        <v>16.7</v>
      </c>
      <c r="AQ154" s="24">
        <v>15.3</v>
      </c>
      <c r="AR154" s="24">
        <v>20.399999999999999</v>
      </c>
      <c r="AS154" s="24"/>
      <c r="AT154" s="24">
        <v>13.7</v>
      </c>
      <c r="AU154" s="24">
        <v>13.2</v>
      </c>
      <c r="AV154" s="24">
        <v>17</v>
      </c>
      <c r="AW154" s="24">
        <v>18.2</v>
      </c>
      <c r="AX154" s="24">
        <v>33</v>
      </c>
      <c r="AY154" s="24">
        <v>11.9</v>
      </c>
      <c r="AZ154" s="24">
        <v>12.1</v>
      </c>
      <c r="BA154" s="24"/>
      <c r="BB154" s="24">
        <f t="shared" si="86"/>
        <v>5.9</v>
      </c>
      <c r="BC154" s="39"/>
      <c r="BD154" s="39"/>
      <c r="BE154" s="39"/>
      <c r="BF154" s="63"/>
      <c r="BG154" s="63"/>
      <c r="BH154" s="39"/>
      <c r="BI154" s="24">
        <f t="shared" si="87"/>
        <v>5.9</v>
      </c>
      <c r="BJ154" s="24"/>
      <c r="BK154" s="1"/>
      <c r="BL154" s="1"/>
      <c r="BM154" s="1"/>
      <c r="BN154" s="1"/>
      <c r="BO154" s="1"/>
      <c r="BP154" s="1"/>
      <c r="BQ154" s="85"/>
      <c r="BR154" s="85"/>
      <c r="BS154" s="85"/>
      <c r="BT154" s="85"/>
      <c r="BU154" s="85"/>
      <c r="BV154" s="85"/>
      <c r="BW154" s="85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9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9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9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9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9"/>
      <c r="GV154" s="8"/>
      <c r="GW154" s="8"/>
    </row>
    <row r="155" spans="1:205" s="2" customFormat="1" ht="17.100000000000001" customHeight="1">
      <c r="A155" s="13" t="s">
        <v>138</v>
      </c>
      <c r="B155" s="5">
        <v>1</v>
      </c>
      <c r="C155" s="5">
        <v>10</v>
      </c>
      <c r="D155" s="5"/>
      <c r="E155" s="5"/>
      <c r="F155" s="4">
        <f t="shared" si="102"/>
        <v>1.0469166666666667</v>
      </c>
      <c r="G155" s="5">
        <v>10</v>
      </c>
      <c r="H155" s="5"/>
      <c r="I155" s="5"/>
      <c r="J155" s="4">
        <f t="shared" si="103"/>
        <v>1.0039473684210527</v>
      </c>
      <c r="K155" s="69">
        <v>15</v>
      </c>
      <c r="L155" s="5"/>
      <c r="M155" s="5"/>
      <c r="N155" s="4">
        <f t="shared" si="104"/>
        <v>1.1904761904761905</v>
      </c>
      <c r="O155" s="5">
        <v>15</v>
      </c>
      <c r="P155" s="5"/>
      <c r="Q155" s="5"/>
      <c r="R155" s="4">
        <f t="shared" si="105"/>
        <v>1.0163636363636364</v>
      </c>
      <c r="S155" s="5">
        <v>5</v>
      </c>
      <c r="T155" s="5"/>
      <c r="U155" s="5"/>
      <c r="V155" s="4">
        <f t="shared" si="106"/>
        <v>1.284485606060606</v>
      </c>
      <c r="W155" s="5">
        <v>10</v>
      </c>
      <c r="X155" s="5"/>
      <c r="Y155" s="5"/>
      <c r="Z155" s="4">
        <f t="shared" si="107"/>
        <v>0.94170886363636364</v>
      </c>
      <c r="AA155" s="5">
        <v>10</v>
      </c>
      <c r="AB155" s="5"/>
      <c r="AC155" s="5"/>
      <c r="AD155" s="4">
        <f t="shared" si="108"/>
        <v>1.2003633816542818</v>
      </c>
      <c r="AE155" s="5">
        <v>10</v>
      </c>
      <c r="AF155" s="5" t="s">
        <v>418</v>
      </c>
      <c r="AG155" s="5" t="s">
        <v>418</v>
      </c>
      <c r="AH155" s="5" t="s">
        <v>418</v>
      </c>
      <c r="AI155" s="5" t="s">
        <v>418</v>
      </c>
      <c r="AJ155" s="31">
        <f t="shared" si="83"/>
        <v>1.0909754911230118</v>
      </c>
      <c r="AK155" s="32">
        <v>1501</v>
      </c>
      <c r="AL155" s="24">
        <f t="shared" si="84"/>
        <v>1637.6</v>
      </c>
      <c r="AM155" s="24">
        <f t="shared" si="85"/>
        <v>136.59999999999991</v>
      </c>
      <c r="AN155" s="24"/>
      <c r="AO155" s="24">
        <v>154.19999999999999</v>
      </c>
      <c r="AP155" s="24">
        <v>161</v>
      </c>
      <c r="AQ155" s="24">
        <v>125.1</v>
      </c>
      <c r="AR155" s="24">
        <v>160.5</v>
      </c>
      <c r="AS155" s="24"/>
      <c r="AT155" s="24">
        <v>153.30000000000001</v>
      </c>
      <c r="AU155" s="24">
        <v>141.80000000000001</v>
      </c>
      <c r="AV155" s="24">
        <v>138.30000000000001</v>
      </c>
      <c r="AW155" s="24">
        <v>155.30000000000001</v>
      </c>
      <c r="AX155" s="24">
        <v>186.8</v>
      </c>
      <c r="AY155" s="24">
        <v>104.1</v>
      </c>
      <c r="AZ155" s="24">
        <v>105.69999999999999</v>
      </c>
      <c r="BA155" s="24"/>
      <c r="BB155" s="24">
        <f t="shared" si="86"/>
        <v>51.5</v>
      </c>
      <c r="BC155" s="63"/>
      <c r="BD155" s="39"/>
      <c r="BE155" s="39"/>
      <c r="BF155" s="63"/>
      <c r="BG155" s="63"/>
      <c r="BH155" s="39"/>
      <c r="BI155" s="24">
        <f t="shared" si="87"/>
        <v>51.5</v>
      </c>
      <c r="BJ155" s="24"/>
      <c r="BK155" s="1"/>
      <c r="BL155" s="1"/>
      <c r="BM155" s="1"/>
      <c r="BN155" s="1"/>
      <c r="BO155" s="1"/>
      <c r="BP155" s="1"/>
      <c r="BQ155" s="85"/>
      <c r="BR155" s="85"/>
      <c r="BS155" s="85"/>
      <c r="BT155" s="85"/>
      <c r="BU155" s="85"/>
      <c r="BV155" s="85"/>
      <c r="BW155" s="85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9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9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9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9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9"/>
      <c r="GV155" s="8"/>
      <c r="GW155" s="8"/>
    </row>
    <row r="156" spans="1:205" s="2" customFormat="1" ht="17.100000000000001" customHeight="1">
      <c r="A156" s="17" t="s">
        <v>139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73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"/>
      <c r="BL156" s="1"/>
      <c r="BM156" s="1"/>
      <c r="BN156" s="1"/>
      <c r="BO156" s="1"/>
      <c r="BP156" s="1"/>
      <c r="BQ156" s="85"/>
      <c r="BR156" s="85"/>
      <c r="BS156" s="85"/>
      <c r="BT156" s="85"/>
      <c r="BU156" s="85"/>
      <c r="BV156" s="85"/>
      <c r="BW156" s="85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9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9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9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9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9"/>
      <c r="GV156" s="8"/>
      <c r="GW156" s="8"/>
    </row>
    <row r="157" spans="1:205" s="2" customFormat="1" ht="17.100000000000001" customHeight="1">
      <c r="A157" s="13" t="s">
        <v>140</v>
      </c>
      <c r="B157" s="5">
        <v>1</v>
      </c>
      <c r="C157" s="5">
        <v>10</v>
      </c>
      <c r="D157" s="5"/>
      <c r="E157" s="5"/>
      <c r="F157" s="4">
        <f>F$40</f>
        <v>1.0163416370106761</v>
      </c>
      <c r="G157" s="5">
        <v>10</v>
      </c>
      <c r="H157" s="5"/>
      <c r="I157" s="5"/>
      <c r="J157" s="4">
        <f>J$40</f>
        <v>1.0005263157894737</v>
      </c>
      <c r="K157" s="69">
        <v>15</v>
      </c>
      <c r="L157" s="5"/>
      <c r="M157" s="5"/>
      <c r="N157" s="4">
        <f>N$40</f>
        <v>1.2577777777777777</v>
      </c>
      <c r="O157" s="5">
        <v>15</v>
      </c>
      <c r="P157" s="5"/>
      <c r="Q157" s="5"/>
      <c r="R157" s="4">
        <f>R$40</f>
        <v>1.2090978723404255</v>
      </c>
      <c r="S157" s="5">
        <v>5</v>
      </c>
      <c r="T157" s="5"/>
      <c r="U157" s="5"/>
      <c r="V157" s="4">
        <f>V$40</f>
        <v>1.2062448598130842</v>
      </c>
      <c r="W157" s="5">
        <v>10</v>
      </c>
      <c r="X157" s="5"/>
      <c r="Y157" s="5"/>
      <c r="Z157" s="4">
        <f>Z$40</f>
        <v>1.0958615652173913</v>
      </c>
      <c r="AA157" s="5">
        <v>10</v>
      </c>
      <c r="AB157" s="5"/>
      <c r="AC157" s="5"/>
      <c r="AD157" s="4">
        <f>AD$40</f>
        <v>1.2123118255813954</v>
      </c>
      <c r="AE157" s="5">
        <v>10</v>
      </c>
      <c r="AF157" s="5" t="s">
        <v>418</v>
      </c>
      <c r="AG157" s="5" t="s">
        <v>418</v>
      </c>
      <c r="AH157" s="5" t="s">
        <v>418</v>
      </c>
      <c r="AI157" s="5" t="s">
        <v>418</v>
      </c>
      <c r="AJ157" s="31">
        <f t="shared" si="83"/>
        <v>1.1203252898992513</v>
      </c>
      <c r="AK157" s="32">
        <v>2067</v>
      </c>
      <c r="AL157" s="24">
        <f t="shared" si="84"/>
        <v>2315.6999999999998</v>
      </c>
      <c r="AM157" s="24">
        <f t="shared" si="85"/>
        <v>248.69999999999982</v>
      </c>
      <c r="AN157" s="24"/>
      <c r="AO157" s="24">
        <v>206.1</v>
      </c>
      <c r="AP157" s="24">
        <v>164.1</v>
      </c>
      <c r="AQ157" s="24">
        <v>174.5</v>
      </c>
      <c r="AR157" s="24">
        <v>176.8</v>
      </c>
      <c r="AS157" s="24"/>
      <c r="AT157" s="24">
        <v>212.8</v>
      </c>
      <c r="AU157" s="24">
        <v>207.2</v>
      </c>
      <c r="AV157" s="24">
        <v>169.4</v>
      </c>
      <c r="AW157" s="24">
        <v>216.7</v>
      </c>
      <c r="AX157" s="24">
        <v>397.5</v>
      </c>
      <c r="AY157" s="24">
        <v>119.2</v>
      </c>
      <c r="AZ157" s="24">
        <v>144</v>
      </c>
      <c r="BA157" s="24"/>
      <c r="BB157" s="24">
        <f t="shared" si="86"/>
        <v>127.4</v>
      </c>
      <c r="BC157" s="63"/>
      <c r="BD157" s="39"/>
      <c r="BE157" s="39"/>
      <c r="BF157" s="63"/>
      <c r="BG157" s="63"/>
      <c r="BH157" s="39"/>
      <c r="BI157" s="24">
        <f t="shared" si="87"/>
        <v>127.4</v>
      </c>
      <c r="BJ157" s="24"/>
      <c r="BK157" s="1"/>
      <c r="BL157" s="1"/>
      <c r="BM157" s="1"/>
      <c r="BN157" s="1"/>
      <c r="BO157" s="1"/>
      <c r="BP157" s="1"/>
      <c r="BQ157" s="85"/>
      <c r="BR157" s="85"/>
      <c r="BS157" s="85"/>
      <c r="BT157" s="85"/>
      <c r="BU157" s="85"/>
      <c r="BV157" s="85"/>
      <c r="BW157" s="85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9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9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9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9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9"/>
      <c r="GV157" s="8"/>
      <c r="GW157" s="8"/>
    </row>
    <row r="158" spans="1:205" s="2" customFormat="1" ht="17.100000000000001" customHeight="1">
      <c r="A158" s="13" t="s">
        <v>141</v>
      </c>
      <c r="B158" s="5">
        <v>1</v>
      </c>
      <c r="C158" s="5">
        <v>10</v>
      </c>
      <c r="D158" s="5"/>
      <c r="E158" s="5"/>
      <c r="F158" s="4">
        <f t="shared" ref="F158:F168" si="109">F$40</f>
        <v>1.0163416370106761</v>
      </c>
      <c r="G158" s="5">
        <v>10</v>
      </c>
      <c r="H158" s="5"/>
      <c r="I158" s="5"/>
      <c r="J158" s="4">
        <f t="shared" ref="J158:J168" si="110">J$40</f>
        <v>1.0005263157894737</v>
      </c>
      <c r="K158" s="69">
        <v>15</v>
      </c>
      <c r="L158" s="5"/>
      <c r="M158" s="5"/>
      <c r="N158" s="4">
        <f t="shared" ref="N158:N168" si="111">N$40</f>
        <v>1.2577777777777777</v>
      </c>
      <c r="O158" s="5">
        <v>15</v>
      </c>
      <c r="P158" s="5"/>
      <c r="Q158" s="5"/>
      <c r="R158" s="4">
        <f t="shared" ref="R158:R168" si="112">R$40</f>
        <v>1.2090978723404255</v>
      </c>
      <c r="S158" s="5">
        <v>5</v>
      </c>
      <c r="T158" s="5"/>
      <c r="U158" s="5"/>
      <c r="V158" s="4">
        <f t="shared" ref="V158:V168" si="113">V$40</f>
        <v>1.2062448598130842</v>
      </c>
      <c r="W158" s="5">
        <v>10</v>
      </c>
      <c r="X158" s="5"/>
      <c r="Y158" s="5"/>
      <c r="Z158" s="4">
        <f t="shared" ref="Z158:Z168" si="114">Z$40</f>
        <v>1.0958615652173913</v>
      </c>
      <c r="AA158" s="5">
        <v>10</v>
      </c>
      <c r="AB158" s="5"/>
      <c r="AC158" s="5"/>
      <c r="AD158" s="4">
        <f t="shared" ref="AD158:AD168" si="115">AD$40</f>
        <v>1.2123118255813954</v>
      </c>
      <c r="AE158" s="5">
        <v>10</v>
      </c>
      <c r="AF158" s="5" t="s">
        <v>418</v>
      </c>
      <c r="AG158" s="5" t="s">
        <v>418</v>
      </c>
      <c r="AH158" s="5" t="s">
        <v>418</v>
      </c>
      <c r="AI158" s="5" t="s">
        <v>418</v>
      </c>
      <c r="AJ158" s="31">
        <f t="shared" si="83"/>
        <v>1.1203252898992513</v>
      </c>
      <c r="AK158" s="32">
        <v>1965</v>
      </c>
      <c r="AL158" s="24">
        <f t="shared" si="84"/>
        <v>2201.4</v>
      </c>
      <c r="AM158" s="24">
        <f t="shared" si="85"/>
        <v>236.40000000000009</v>
      </c>
      <c r="AN158" s="24"/>
      <c r="AO158" s="24">
        <v>210.8</v>
      </c>
      <c r="AP158" s="24">
        <v>210.8</v>
      </c>
      <c r="AQ158" s="24">
        <v>152.30000000000001</v>
      </c>
      <c r="AR158" s="24">
        <v>224.4</v>
      </c>
      <c r="AS158" s="24"/>
      <c r="AT158" s="24">
        <v>123.2</v>
      </c>
      <c r="AU158" s="24">
        <v>273.5</v>
      </c>
      <c r="AV158" s="24">
        <v>185.4</v>
      </c>
      <c r="AW158" s="24">
        <v>189.9</v>
      </c>
      <c r="AX158" s="24">
        <v>259.8</v>
      </c>
      <c r="AY158" s="24">
        <v>113.3</v>
      </c>
      <c r="AZ158" s="24">
        <v>136.9</v>
      </c>
      <c r="BA158" s="24"/>
      <c r="BB158" s="24">
        <f t="shared" si="86"/>
        <v>121.1</v>
      </c>
      <c r="BC158" s="63"/>
      <c r="BD158" s="39"/>
      <c r="BE158" s="39"/>
      <c r="BF158" s="63"/>
      <c r="BG158" s="63"/>
      <c r="BH158" s="39"/>
      <c r="BI158" s="24">
        <f t="shared" si="87"/>
        <v>121.1</v>
      </c>
      <c r="BJ158" s="24"/>
      <c r="BK158" s="1"/>
      <c r="BL158" s="1"/>
      <c r="BM158" s="1"/>
      <c r="BN158" s="1"/>
      <c r="BO158" s="1"/>
      <c r="BP158" s="1"/>
      <c r="BQ158" s="85"/>
      <c r="BR158" s="85"/>
      <c r="BS158" s="85"/>
      <c r="BT158" s="85"/>
      <c r="BU158" s="85"/>
      <c r="BV158" s="85"/>
      <c r="BW158" s="85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9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9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9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9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9"/>
      <c r="GV158" s="8"/>
      <c r="GW158" s="8"/>
    </row>
    <row r="159" spans="1:205" s="2" customFormat="1" ht="17.100000000000001" customHeight="1">
      <c r="A159" s="13" t="s">
        <v>142</v>
      </c>
      <c r="B159" s="5">
        <v>1</v>
      </c>
      <c r="C159" s="5">
        <v>10</v>
      </c>
      <c r="D159" s="5"/>
      <c r="E159" s="5"/>
      <c r="F159" s="4">
        <f t="shared" si="109"/>
        <v>1.0163416370106761</v>
      </c>
      <c r="G159" s="5">
        <v>10</v>
      </c>
      <c r="H159" s="5"/>
      <c r="I159" s="5"/>
      <c r="J159" s="4">
        <f t="shared" si="110"/>
        <v>1.0005263157894737</v>
      </c>
      <c r="K159" s="69">
        <v>15</v>
      </c>
      <c r="L159" s="5"/>
      <c r="M159" s="5"/>
      <c r="N159" s="4">
        <f t="shared" si="111"/>
        <v>1.2577777777777777</v>
      </c>
      <c r="O159" s="5">
        <v>15</v>
      </c>
      <c r="P159" s="5"/>
      <c r="Q159" s="5"/>
      <c r="R159" s="4">
        <f t="shared" si="112"/>
        <v>1.2090978723404255</v>
      </c>
      <c r="S159" s="5">
        <v>5</v>
      </c>
      <c r="T159" s="5"/>
      <c r="U159" s="5"/>
      <c r="V159" s="4">
        <f t="shared" si="113"/>
        <v>1.2062448598130842</v>
      </c>
      <c r="W159" s="5">
        <v>10</v>
      </c>
      <c r="X159" s="5"/>
      <c r="Y159" s="5"/>
      <c r="Z159" s="4">
        <f t="shared" si="114"/>
        <v>1.0958615652173913</v>
      </c>
      <c r="AA159" s="5">
        <v>10</v>
      </c>
      <c r="AB159" s="5"/>
      <c r="AC159" s="5"/>
      <c r="AD159" s="4">
        <f t="shared" si="115"/>
        <v>1.2123118255813954</v>
      </c>
      <c r="AE159" s="5">
        <v>10</v>
      </c>
      <c r="AF159" s="5" t="s">
        <v>418</v>
      </c>
      <c r="AG159" s="5" t="s">
        <v>418</v>
      </c>
      <c r="AH159" s="5" t="s">
        <v>418</v>
      </c>
      <c r="AI159" s="5" t="s">
        <v>418</v>
      </c>
      <c r="AJ159" s="31">
        <f t="shared" si="83"/>
        <v>1.1203252898992513</v>
      </c>
      <c r="AK159" s="32">
        <v>590</v>
      </c>
      <c r="AL159" s="24">
        <f t="shared" si="84"/>
        <v>661</v>
      </c>
      <c r="AM159" s="24">
        <f t="shared" si="85"/>
        <v>71</v>
      </c>
      <c r="AN159" s="24"/>
      <c r="AO159" s="24">
        <v>61</v>
      </c>
      <c r="AP159" s="24">
        <v>60.3</v>
      </c>
      <c r="AQ159" s="24">
        <v>48.7</v>
      </c>
      <c r="AR159" s="24">
        <v>70.7</v>
      </c>
      <c r="AS159" s="24"/>
      <c r="AT159" s="24">
        <v>44.7</v>
      </c>
      <c r="AU159" s="24">
        <v>75.7</v>
      </c>
      <c r="AV159" s="24">
        <v>52.4</v>
      </c>
      <c r="AW159" s="24">
        <v>62.1</v>
      </c>
      <c r="AX159" s="24">
        <v>73.900000000000006</v>
      </c>
      <c r="AY159" s="24">
        <v>34</v>
      </c>
      <c r="AZ159" s="24">
        <v>41.1</v>
      </c>
      <c r="BA159" s="24"/>
      <c r="BB159" s="24">
        <f t="shared" si="86"/>
        <v>36.4</v>
      </c>
      <c r="BC159" s="63"/>
      <c r="BD159" s="39"/>
      <c r="BE159" s="39"/>
      <c r="BF159" s="63"/>
      <c r="BG159" s="63"/>
      <c r="BH159" s="39"/>
      <c r="BI159" s="24">
        <f t="shared" si="87"/>
        <v>36.4</v>
      </c>
      <c r="BJ159" s="24"/>
      <c r="BK159" s="1"/>
      <c r="BL159" s="1"/>
      <c r="BM159" s="1"/>
      <c r="BN159" s="1"/>
      <c r="BO159" s="1"/>
      <c r="BP159" s="1"/>
      <c r="BQ159" s="85"/>
      <c r="BR159" s="85"/>
      <c r="BS159" s="85"/>
      <c r="BT159" s="85"/>
      <c r="BU159" s="85"/>
      <c r="BV159" s="85"/>
      <c r="BW159" s="85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9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9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9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9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9"/>
      <c r="GV159" s="8"/>
      <c r="GW159" s="8"/>
    </row>
    <row r="160" spans="1:205" s="2" customFormat="1" ht="17.100000000000001" customHeight="1">
      <c r="A160" s="13" t="s">
        <v>143</v>
      </c>
      <c r="B160" s="5">
        <v>1</v>
      </c>
      <c r="C160" s="5">
        <v>10</v>
      </c>
      <c r="D160" s="5"/>
      <c r="E160" s="5"/>
      <c r="F160" s="4">
        <f t="shared" si="109"/>
        <v>1.0163416370106761</v>
      </c>
      <c r="G160" s="5">
        <v>10</v>
      </c>
      <c r="H160" s="5"/>
      <c r="I160" s="5"/>
      <c r="J160" s="4">
        <f t="shared" si="110"/>
        <v>1.0005263157894737</v>
      </c>
      <c r="K160" s="69">
        <v>15</v>
      </c>
      <c r="L160" s="5"/>
      <c r="M160" s="5"/>
      <c r="N160" s="4">
        <f t="shared" si="111"/>
        <v>1.2577777777777777</v>
      </c>
      <c r="O160" s="5">
        <v>15</v>
      </c>
      <c r="P160" s="5"/>
      <c r="Q160" s="5"/>
      <c r="R160" s="4">
        <f t="shared" si="112"/>
        <v>1.2090978723404255</v>
      </c>
      <c r="S160" s="5">
        <v>5</v>
      </c>
      <c r="T160" s="5"/>
      <c r="U160" s="5"/>
      <c r="V160" s="4">
        <f t="shared" si="113"/>
        <v>1.2062448598130842</v>
      </c>
      <c r="W160" s="5">
        <v>10</v>
      </c>
      <c r="X160" s="5"/>
      <c r="Y160" s="5"/>
      <c r="Z160" s="4">
        <f t="shared" si="114"/>
        <v>1.0958615652173913</v>
      </c>
      <c r="AA160" s="5">
        <v>10</v>
      </c>
      <c r="AB160" s="5"/>
      <c r="AC160" s="5"/>
      <c r="AD160" s="4">
        <f t="shared" si="115"/>
        <v>1.2123118255813954</v>
      </c>
      <c r="AE160" s="5">
        <v>10</v>
      </c>
      <c r="AF160" s="5" t="s">
        <v>418</v>
      </c>
      <c r="AG160" s="5" t="s">
        <v>418</v>
      </c>
      <c r="AH160" s="5" t="s">
        <v>418</v>
      </c>
      <c r="AI160" s="5" t="s">
        <v>418</v>
      </c>
      <c r="AJ160" s="31">
        <f t="shared" si="83"/>
        <v>1.1203252898992513</v>
      </c>
      <c r="AK160" s="32">
        <v>5993</v>
      </c>
      <c r="AL160" s="24">
        <f t="shared" si="84"/>
        <v>6714.1</v>
      </c>
      <c r="AM160" s="24">
        <f t="shared" si="85"/>
        <v>721.10000000000036</v>
      </c>
      <c r="AN160" s="24"/>
      <c r="AO160" s="24">
        <v>395.8</v>
      </c>
      <c r="AP160" s="24">
        <v>610.9</v>
      </c>
      <c r="AQ160" s="24">
        <v>521</v>
      </c>
      <c r="AR160" s="24">
        <v>558.29999999999995</v>
      </c>
      <c r="AS160" s="24"/>
      <c r="AT160" s="24">
        <v>482</v>
      </c>
      <c r="AU160" s="24">
        <v>472.7</v>
      </c>
      <c r="AV160" s="24">
        <v>641.9</v>
      </c>
      <c r="AW160" s="24">
        <v>621.20000000000005</v>
      </c>
      <c r="AX160" s="24">
        <v>1277.9000000000001</v>
      </c>
      <c r="AY160" s="24">
        <v>345.6</v>
      </c>
      <c r="AZ160" s="24">
        <v>417.5</v>
      </c>
      <c r="BA160" s="24"/>
      <c r="BB160" s="24">
        <f t="shared" si="86"/>
        <v>369.3</v>
      </c>
      <c r="BC160" s="63"/>
      <c r="BD160" s="39"/>
      <c r="BE160" s="39"/>
      <c r="BF160" s="63"/>
      <c r="BG160" s="63"/>
      <c r="BH160" s="39"/>
      <c r="BI160" s="24">
        <f t="shared" si="87"/>
        <v>369.3</v>
      </c>
      <c r="BJ160" s="24"/>
      <c r="BK160" s="1"/>
      <c r="BL160" s="1"/>
      <c r="BM160" s="1"/>
      <c r="BN160" s="1"/>
      <c r="BO160" s="1"/>
      <c r="BP160" s="1"/>
      <c r="BQ160" s="85"/>
      <c r="BR160" s="85"/>
      <c r="BS160" s="85"/>
      <c r="BT160" s="85"/>
      <c r="BU160" s="85"/>
      <c r="BV160" s="85"/>
      <c r="BW160" s="85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9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9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9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9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9"/>
      <c r="GV160" s="8"/>
      <c r="GW160" s="8"/>
    </row>
    <row r="161" spans="1:205" s="2" customFormat="1" ht="17.100000000000001" customHeight="1">
      <c r="A161" s="13" t="s">
        <v>144</v>
      </c>
      <c r="B161" s="5">
        <v>1</v>
      </c>
      <c r="C161" s="5">
        <v>10</v>
      </c>
      <c r="D161" s="5"/>
      <c r="E161" s="5"/>
      <c r="F161" s="4">
        <f t="shared" si="109"/>
        <v>1.0163416370106761</v>
      </c>
      <c r="G161" s="5">
        <v>10</v>
      </c>
      <c r="H161" s="5"/>
      <c r="I161" s="5"/>
      <c r="J161" s="4">
        <f t="shared" si="110"/>
        <v>1.0005263157894737</v>
      </c>
      <c r="K161" s="69">
        <v>15</v>
      </c>
      <c r="L161" s="5"/>
      <c r="M161" s="5"/>
      <c r="N161" s="4">
        <f t="shared" si="111"/>
        <v>1.2577777777777777</v>
      </c>
      <c r="O161" s="5">
        <v>15</v>
      </c>
      <c r="P161" s="5"/>
      <c r="Q161" s="5"/>
      <c r="R161" s="4">
        <f t="shared" si="112"/>
        <v>1.2090978723404255</v>
      </c>
      <c r="S161" s="5">
        <v>5</v>
      </c>
      <c r="T161" s="5"/>
      <c r="U161" s="5"/>
      <c r="V161" s="4">
        <f t="shared" si="113"/>
        <v>1.2062448598130842</v>
      </c>
      <c r="W161" s="5">
        <v>10</v>
      </c>
      <c r="X161" s="5"/>
      <c r="Y161" s="5"/>
      <c r="Z161" s="4">
        <f t="shared" si="114"/>
        <v>1.0958615652173913</v>
      </c>
      <c r="AA161" s="5">
        <v>10</v>
      </c>
      <c r="AB161" s="5"/>
      <c r="AC161" s="5"/>
      <c r="AD161" s="4">
        <f t="shared" si="115"/>
        <v>1.2123118255813954</v>
      </c>
      <c r="AE161" s="5">
        <v>10</v>
      </c>
      <c r="AF161" s="5" t="s">
        <v>418</v>
      </c>
      <c r="AG161" s="5" t="s">
        <v>418</v>
      </c>
      <c r="AH161" s="5" t="s">
        <v>418</v>
      </c>
      <c r="AI161" s="5" t="s">
        <v>418</v>
      </c>
      <c r="AJ161" s="31">
        <f t="shared" si="83"/>
        <v>1.1203252898992513</v>
      </c>
      <c r="AK161" s="32">
        <v>54</v>
      </c>
      <c r="AL161" s="24">
        <f t="shared" si="84"/>
        <v>60.5</v>
      </c>
      <c r="AM161" s="24">
        <f t="shared" si="85"/>
        <v>6.5</v>
      </c>
      <c r="AN161" s="24"/>
      <c r="AO161" s="24">
        <v>5.7</v>
      </c>
      <c r="AP161" s="24">
        <v>5.0999999999999996</v>
      </c>
      <c r="AQ161" s="24">
        <v>4.8</v>
      </c>
      <c r="AR161" s="24">
        <v>5.8</v>
      </c>
      <c r="AS161" s="24"/>
      <c r="AT161" s="24">
        <v>5.0999999999999996</v>
      </c>
      <c r="AU161" s="24">
        <v>6.1</v>
      </c>
      <c r="AV161" s="24">
        <v>4.0999999999999996</v>
      </c>
      <c r="AW161" s="24">
        <v>5.6</v>
      </c>
      <c r="AX161" s="24">
        <v>8</v>
      </c>
      <c r="AY161" s="24">
        <v>3.1</v>
      </c>
      <c r="AZ161" s="24">
        <v>3.8000000000000003</v>
      </c>
      <c r="BA161" s="24"/>
      <c r="BB161" s="24">
        <f t="shared" si="86"/>
        <v>3.3</v>
      </c>
      <c r="BC161" s="39"/>
      <c r="BD161" s="39"/>
      <c r="BE161" s="39"/>
      <c r="BF161" s="63"/>
      <c r="BG161" s="63"/>
      <c r="BH161" s="39"/>
      <c r="BI161" s="24">
        <f t="shared" si="87"/>
        <v>3.3</v>
      </c>
      <c r="BJ161" s="24"/>
      <c r="BK161" s="1"/>
      <c r="BL161" s="1"/>
      <c r="BM161" s="1"/>
      <c r="BN161" s="1"/>
      <c r="BO161" s="1"/>
      <c r="BP161" s="1"/>
      <c r="BQ161" s="85"/>
      <c r="BR161" s="85"/>
      <c r="BS161" s="85"/>
      <c r="BT161" s="85"/>
      <c r="BU161" s="85"/>
      <c r="BV161" s="85"/>
      <c r="BW161" s="85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9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9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9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9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9"/>
      <c r="GV161" s="8"/>
      <c r="GW161" s="8"/>
    </row>
    <row r="162" spans="1:205" s="2" customFormat="1" ht="17.100000000000001" customHeight="1">
      <c r="A162" s="13" t="s">
        <v>145</v>
      </c>
      <c r="B162" s="5">
        <v>1</v>
      </c>
      <c r="C162" s="5">
        <v>10</v>
      </c>
      <c r="D162" s="5"/>
      <c r="E162" s="5"/>
      <c r="F162" s="4">
        <f t="shared" si="109"/>
        <v>1.0163416370106761</v>
      </c>
      <c r="G162" s="5">
        <v>10</v>
      </c>
      <c r="H162" s="5"/>
      <c r="I162" s="5"/>
      <c r="J162" s="4">
        <f t="shared" si="110"/>
        <v>1.0005263157894737</v>
      </c>
      <c r="K162" s="69">
        <v>15</v>
      </c>
      <c r="L162" s="5"/>
      <c r="M162" s="5"/>
      <c r="N162" s="4">
        <f t="shared" si="111"/>
        <v>1.2577777777777777</v>
      </c>
      <c r="O162" s="5">
        <v>15</v>
      </c>
      <c r="P162" s="5"/>
      <c r="Q162" s="5"/>
      <c r="R162" s="4">
        <f t="shared" si="112"/>
        <v>1.2090978723404255</v>
      </c>
      <c r="S162" s="5">
        <v>5</v>
      </c>
      <c r="T162" s="5"/>
      <c r="U162" s="5"/>
      <c r="V162" s="4">
        <f t="shared" si="113"/>
        <v>1.2062448598130842</v>
      </c>
      <c r="W162" s="5">
        <v>10</v>
      </c>
      <c r="X162" s="5"/>
      <c r="Y162" s="5"/>
      <c r="Z162" s="4">
        <f t="shared" si="114"/>
        <v>1.0958615652173913</v>
      </c>
      <c r="AA162" s="5">
        <v>10</v>
      </c>
      <c r="AB162" s="5"/>
      <c r="AC162" s="5"/>
      <c r="AD162" s="4">
        <f t="shared" si="115"/>
        <v>1.2123118255813954</v>
      </c>
      <c r="AE162" s="5">
        <v>10</v>
      </c>
      <c r="AF162" s="5" t="s">
        <v>418</v>
      </c>
      <c r="AG162" s="5" t="s">
        <v>418</v>
      </c>
      <c r="AH162" s="5" t="s">
        <v>418</v>
      </c>
      <c r="AI162" s="5" t="s">
        <v>418</v>
      </c>
      <c r="AJ162" s="31">
        <f t="shared" si="83"/>
        <v>1.1203252898992513</v>
      </c>
      <c r="AK162" s="32">
        <v>345</v>
      </c>
      <c r="AL162" s="24">
        <f t="shared" si="84"/>
        <v>386.5</v>
      </c>
      <c r="AM162" s="24">
        <f t="shared" si="85"/>
        <v>41.5</v>
      </c>
      <c r="AN162" s="24"/>
      <c r="AO162" s="24">
        <v>34.299999999999997</v>
      </c>
      <c r="AP162" s="24">
        <v>20.9</v>
      </c>
      <c r="AQ162" s="24">
        <v>36.799999999999997</v>
      </c>
      <c r="AR162" s="24">
        <v>29.8</v>
      </c>
      <c r="AS162" s="24"/>
      <c r="AT162" s="24">
        <v>37</v>
      </c>
      <c r="AU162" s="24">
        <v>36.6</v>
      </c>
      <c r="AV162" s="24">
        <v>34.6</v>
      </c>
      <c r="AW162" s="24">
        <v>30.7</v>
      </c>
      <c r="AX162" s="24">
        <v>58.6</v>
      </c>
      <c r="AY162" s="24">
        <v>20</v>
      </c>
      <c r="AZ162" s="24">
        <v>24.599999999999998</v>
      </c>
      <c r="BA162" s="24">
        <v>2</v>
      </c>
      <c r="BB162" s="24">
        <f t="shared" si="86"/>
        <v>20.6</v>
      </c>
      <c r="BC162" s="63"/>
      <c r="BD162" s="39"/>
      <c r="BE162" s="39"/>
      <c r="BF162" s="63"/>
      <c r="BG162" s="63"/>
      <c r="BH162" s="39"/>
      <c r="BI162" s="24">
        <f t="shared" si="87"/>
        <v>20.6</v>
      </c>
      <c r="BJ162" s="24"/>
      <c r="BK162" s="1"/>
      <c r="BL162" s="1"/>
      <c r="BM162" s="1"/>
      <c r="BN162" s="1"/>
      <c r="BO162" s="1"/>
      <c r="BP162" s="1"/>
      <c r="BQ162" s="85"/>
      <c r="BR162" s="85"/>
      <c r="BS162" s="85"/>
      <c r="BT162" s="85"/>
      <c r="BU162" s="85"/>
      <c r="BV162" s="85"/>
      <c r="BW162" s="85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9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9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9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9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9"/>
      <c r="GV162" s="8"/>
      <c r="GW162" s="8"/>
    </row>
    <row r="163" spans="1:205" s="2" customFormat="1" ht="17.100000000000001" customHeight="1">
      <c r="A163" s="13" t="s">
        <v>146</v>
      </c>
      <c r="B163" s="5">
        <v>1</v>
      </c>
      <c r="C163" s="5">
        <v>10</v>
      </c>
      <c r="D163" s="5"/>
      <c r="E163" s="5"/>
      <c r="F163" s="4">
        <f t="shared" si="109"/>
        <v>1.0163416370106761</v>
      </c>
      <c r="G163" s="5">
        <v>10</v>
      </c>
      <c r="H163" s="5"/>
      <c r="I163" s="5"/>
      <c r="J163" s="4">
        <f t="shared" si="110"/>
        <v>1.0005263157894737</v>
      </c>
      <c r="K163" s="69">
        <v>15</v>
      </c>
      <c r="L163" s="5"/>
      <c r="M163" s="5"/>
      <c r="N163" s="4">
        <f t="shared" si="111"/>
        <v>1.2577777777777777</v>
      </c>
      <c r="O163" s="5">
        <v>15</v>
      </c>
      <c r="P163" s="5"/>
      <c r="Q163" s="5"/>
      <c r="R163" s="4">
        <f t="shared" si="112"/>
        <v>1.2090978723404255</v>
      </c>
      <c r="S163" s="5">
        <v>5</v>
      </c>
      <c r="T163" s="5"/>
      <c r="U163" s="5"/>
      <c r="V163" s="4">
        <f t="shared" si="113"/>
        <v>1.2062448598130842</v>
      </c>
      <c r="W163" s="5">
        <v>10</v>
      </c>
      <c r="X163" s="5"/>
      <c r="Y163" s="5"/>
      <c r="Z163" s="4">
        <f t="shared" si="114"/>
        <v>1.0958615652173913</v>
      </c>
      <c r="AA163" s="5">
        <v>10</v>
      </c>
      <c r="AB163" s="5"/>
      <c r="AC163" s="5"/>
      <c r="AD163" s="4">
        <f t="shared" si="115"/>
        <v>1.2123118255813954</v>
      </c>
      <c r="AE163" s="5">
        <v>10</v>
      </c>
      <c r="AF163" s="5" t="s">
        <v>418</v>
      </c>
      <c r="AG163" s="5" t="s">
        <v>418</v>
      </c>
      <c r="AH163" s="5" t="s">
        <v>418</v>
      </c>
      <c r="AI163" s="5" t="s">
        <v>418</v>
      </c>
      <c r="AJ163" s="31">
        <f t="shared" si="83"/>
        <v>1.1203252898992513</v>
      </c>
      <c r="AK163" s="32">
        <v>2435</v>
      </c>
      <c r="AL163" s="24">
        <f t="shared" si="84"/>
        <v>2728</v>
      </c>
      <c r="AM163" s="24">
        <f t="shared" si="85"/>
        <v>293</v>
      </c>
      <c r="AN163" s="24"/>
      <c r="AO163" s="24">
        <v>155.9</v>
      </c>
      <c r="AP163" s="24">
        <v>223.1</v>
      </c>
      <c r="AQ163" s="24">
        <v>223.6</v>
      </c>
      <c r="AR163" s="24">
        <v>273.60000000000002</v>
      </c>
      <c r="AS163" s="24"/>
      <c r="AT163" s="24">
        <v>169.3</v>
      </c>
      <c r="AU163" s="24">
        <v>138.30000000000001</v>
      </c>
      <c r="AV163" s="24">
        <v>314.39999999999998</v>
      </c>
      <c r="AW163" s="24">
        <v>197.5</v>
      </c>
      <c r="AX163" s="24">
        <v>572.20000000000005</v>
      </c>
      <c r="AY163" s="24">
        <v>140.5</v>
      </c>
      <c r="AZ163" s="24">
        <v>169.6</v>
      </c>
      <c r="BA163" s="24"/>
      <c r="BB163" s="24">
        <f t="shared" si="86"/>
        <v>150</v>
      </c>
      <c r="BC163" s="63"/>
      <c r="BD163" s="39"/>
      <c r="BE163" s="39"/>
      <c r="BF163" s="63"/>
      <c r="BG163" s="63"/>
      <c r="BH163" s="39"/>
      <c r="BI163" s="24">
        <f t="shared" si="87"/>
        <v>150</v>
      </c>
      <c r="BJ163" s="24"/>
      <c r="BK163" s="1"/>
      <c r="BL163" s="1"/>
      <c r="BM163" s="1"/>
      <c r="BN163" s="1"/>
      <c r="BO163" s="1"/>
      <c r="BP163" s="1"/>
      <c r="BQ163" s="85"/>
      <c r="BR163" s="85"/>
      <c r="BS163" s="85"/>
      <c r="BT163" s="85"/>
      <c r="BU163" s="85"/>
      <c r="BV163" s="85"/>
      <c r="BW163" s="85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9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9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9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9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9"/>
      <c r="GV163" s="8"/>
      <c r="GW163" s="8"/>
    </row>
    <row r="164" spans="1:205" s="2" customFormat="1" ht="17.100000000000001" customHeight="1">
      <c r="A164" s="13" t="s">
        <v>147</v>
      </c>
      <c r="B164" s="5">
        <v>1</v>
      </c>
      <c r="C164" s="5">
        <v>10</v>
      </c>
      <c r="D164" s="5"/>
      <c r="E164" s="5"/>
      <c r="F164" s="4">
        <f t="shared" si="109"/>
        <v>1.0163416370106761</v>
      </c>
      <c r="G164" s="5">
        <v>10</v>
      </c>
      <c r="H164" s="5"/>
      <c r="I164" s="5"/>
      <c r="J164" s="4">
        <f t="shared" si="110"/>
        <v>1.0005263157894737</v>
      </c>
      <c r="K164" s="69">
        <v>15</v>
      </c>
      <c r="L164" s="5"/>
      <c r="M164" s="5"/>
      <c r="N164" s="4">
        <f t="shared" si="111"/>
        <v>1.2577777777777777</v>
      </c>
      <c r="O164" s="5">
        <v>15</v>
      </c>
      <c r="P164" s="5"/>
      <c r="Q164" s="5"/>
      <c r="R164" s="4">
        <f t="shared" si="112"/>
        <v>1.2090978723404255</v>
      </c>
      <c r="S164" s="5">
        <v>5</v>
      </c>
      <c r="T164" s="5"/>
      <c r="U164" s="5"/>
      <c r="V164" s="4">
        <f t="shared" si="113"/>
        <v>1.2062448598130842</v>
      </c>
      <c r="W164" s="5">
        <v>10</v>
      </c>
      <c r="X164" s="5"/>
      <c r="Y164" s="5"/>
      <c r="Z164" s="4">
        <f t="shared" si="114"/>
        <v>1.0958615652173913</v>
      </c>
      <c r="AA164" s="5">
        <v>10</v>
      </c>
      <c r="AB164" s="5"/>
      <c r="AC164" s="5"/>
      <c r="AD164" s="4">
        <f t="shared" si="115"/>
        <v>1.2123118255813954</v>
      </c>
      <c r="AE164" s="5">
        <v>10</v>
      </c>
      <c r="AF164" s="5" t="s">
        <v>418</v>
      </c>
      <c r="AG164" s="5" t="s">
        <v>418</v>
      </c>
      <c r="AH164" s="5" t="s">
        <v>418</v>
      </c>
      <c r="AI164" s="5" t="s">
        <v>418</v>
      </c>
      <c r="AJ164" s="31">
        <f t="shared" si="83"/>
        <v>1.1203252898992513</v>
      </c>
      <c r="AK164" s="32">
        <v>2252</v>
      </c>
      <c r="AL164" s="24">
        <f t="shared" si="84"/>
        <v>2523</v>
      </c>
      <c r="AM164" s="24">
        <f t="shared" si="85"/>
        <v>271</v>
      </c>
      <c r="AN164" s="24"/>
      <c r="AO164" s="24">
        <v>157.4</v>
      </c>
      <c r="AP164" s="24">
        <v>81.900000000000006</v>
      </c>
      <c r="AQ164" s="24">
        <v>244</v>
      </c>
      <c r="AR164" s="24">
        <v>198.8</v>
      </c>
      <c r="AS164" s="24"/>
      <c r="AT164" s="24">
        <v>171.7</v>
      </c>
      <c r="AU164" s="24">
        <v>150.19999999999999</v>
      </c>
      <c r="AV164" s="24">
        <v>310</v>
      </c>
      <c r="AW164" s="24">
        <v>227.7</v>
      </c>
      <c r="AX164" s="24">
        <v>555.70000000000005</v>
      </c>
      <c r="AY164" s="24">
        <v>129.9</v>
      </c>
      <c r="AZ164" s="24">
        <v>156.89999999999998</v>
      </c>
      <c r="BA164" s="24"/>
      <c r="BB164" s="24">
        <f t="shared" si="86"/>
        <v>138.80000000000001</v>
      </c>
      <c r="BC164" s="63"/>
      <c r="BD164" s="39"/>
      <c r="BE164" s="39"/>
      <c r="BF164" s="63"/>
      <c r="BG164" s="63"/>
      <c r="BH164" s="39"/>
      <c r="BI164" s="24">
        <f t="shared" si="87"/>
        <v>138.80000000000001</v>
      </c>
      <c r="BJ164" s="24"/>
      <c r="BK164" s="1"/>
      <c r="BL164" s="1"/>
      <c r="BM164" s="1"/>
      <c r="BN164" s="1"/>
      <c r="BO164" s="1"/>
      <c r="BP164" s="1"/>
      <c r="BQ164" s="85"/>
      <c r="BR164" s="85"/>
      <c r="BS164" s="85"/>
      <c r="BT164" s="85"/>
      <c r="BU164" s="85"/>
      <c r="BV164" s="85"/>
      <c r="BW164" s="85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9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9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9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9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9"/>
      <c r="GV164" s="8"/>
      <c r="GW164" s="8"/>
    </row>
    <row r="165" spans="1:205" s="2" customFormat="1" ht="17.100000000000001" customHeight="1">
      <c r="A165" s="13" t="s">
        <v>148</v>
      </c>
      <c r="B165" s="5">
        <v>1</v>
      </c>
      <c r="C165" s="5">
        <v>10</v>
      </c>
      <c r="D165" s="5"/>
      <c r="E165" s="5"/>
      <c r="F165" s="4">
        <f t="shared" si="109"/>
        <v>1.0163416370106761</v>
      </c>
      <c r="G165" s="5">
        <v>10</v>
      </c>
      <c r="H165" s="5"/>
      <c r="I165" s="5"/>
      <c r="J165" s="4">
        <f t="shared" si="110"/>
        <v>1.0005263157894737</v>
      </c>
      <c r="K165" s="69">
        <v>15</v>
      </c>
      <c r="L165" s="5"/>
      <c r="M165" s="5"/>
      <c r="N165" s="4">
        <f t="shared" si="111"/>
        <v>1.2577777777777777</v>
      </c>
      <c r="O165" s="5">
        <v>15</v>
      </c>
      <c r="P165" s="5"/>
      <c r="Q165" s="5"/>
      <c r="R165" s="4">
        <f t="shared" si="112"/>
        <v>1.2090978723404255</v>
      </c>
      <c r="S165" s="5">
        <v>5</v>
      </c>
      <c r="T165" s="5"/>
      <c r="U165" s="5"/>
      <c r="V165" s="4">
        <f t="shared" si="113"/>
        <v>1.2062448598130842</v>
      </c>
      <c r="W165" s="5">
        <v>10</v>
      </c>
      <c r="X165" s="5"/>
      <c r="Y165" s="5"/>
      <c r="Z165" s="4">
        <f t="shared" si="114"/>
        <v>1.0958615652173913</v>
      </c>
      <c r="AA165" s="5">
        <v>10</v>
      </c>
      <c r="AB165" s="5"/>
      <c r="AC165" s="5"/>
      <c r="AD165" s="4">
        <f t="shared" si="115"/>
        <v>1.2123118255813954</v>
      </c>
      <c r="AE165" s="5">
        <v>10</v>
      </c>
      <c r="AF165" s="5" t="s">
        <v>418</v>
      </c>
      <c r="AG165" s="5" t="s">
        <v>418</v>
      </c>
      <c r="AH165" s="5" t="s">
        <v>418</v>
      </c>
      <c r="AI165" s="5" t="s">
        <v>418</v>
      </c>
      <c r="AJ165" s="31">
        <f t="shared" si="83"/>
        <v>1.1203252898992513</v>
      </c>
      <c r="AK165" s="32">
        <v>3969</v>
      </c>
      <c r="AL165" s="24">
        <f t="shared" si="84"/>
        <v>4446.6000000000004</v>
      </c>
      <c r="AM165" s="24">
        <f t="shared" si="85"/>
        <v>477.60000000000036</v>
      </c>
      <c r="AN165" s="24"/>
      <c r="AO165" s="24">
        <v>305.7</v>
      </c>
      <c r="AP165" s="24">
        <v>412.9</v>
      </c>
      <c r="AQ165" s="24">
        <v>379.2</v>
      </c>
      <c r="AR165" s="24">
        <v>439.9</v>
      </c>
      <c r="AS165" s="24"/>
      <c r="AT165" s="24">
        <v>376.9</v>
      </c>
      <c r="AU165" s="24">
        <v>309.5</v>
      </c>
      <c r="AV165" s="24">
        <v>344.2</v>
      </c>
      <c r="AW165" s="24">
        <v>423.2</v>
      </c>
      <c r="AX165" s="24">
        <v>705.1</v>
      </c>
      <c r="AY165" s="24">
        <v>228.9</v>
      </c>
      <c r="AZ165" s="24">
        <v>276.5</v>
      </c>
      <c r="BA165" s="24"/>
      <c r="BB165" s="24">
        <f t="shared" si="86"/>
        <v>244.6</v>
      </c>
      <c r="BC165" s="63"/>
      <c r="BD165" s="39"/>
      <c r="BE165" s="39"/>
      <c r="BF165" s="63"/>
      <c r="BG165" s="63"/>
      <c r="BH165" s="39"/>
      <c r="BI165" s="24">
        <f t="shared" si="87"/>
        <v>244.6</v>
      </c>
      <c r="BJ165" s="24"/>
      <c r="BK165" s="1"/>
      <c r="BL165" s="1"/>
      <c r="BM165" s="1"/>
      <c r="BN165" s="1"/>
      <c r="BO165" s="1"/>
      <c r="BP165" s="1"/>
      <c r="BQ165" s="85"/>
      <c r="BR165" s="85"/>
      <c r="BS165" s="85"/>
      <c r="BT165" s="85"/>
      <c r="BU165" s="85"/>
      <c r="BV165" s="85"/>
      <c r="BW165" s="85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9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9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9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9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9"/>
      <c r="GV165" s="8"/>
      <c r="GW165" s="8"/>
    </row>
    <row r="166" spans="1:205" s="2" customFormat="1" ht="17.100000000000001" customHeight="1">
      <c r="A166" s="13" t="s">
        <v>149</v>
      </c>
      <c r="B166" s="5">
        <v>1</v>
      </c>
      <c r="C166" s="5">
        <v>10</v>
      </c>
      <c r="D166" s="5"/>
      <c r="E166" s="5"/>
      <c r="F166" s="4">
        <f t="shared" si="109"/>
        <v>1.0163416370106761</v>
      </c>
      <c r="G166" s="5">
        <v>10</v>
      </c>
      <c r="H166" s="5"/>
      <c r="I166" s="5"/>
      <c r="J166" s="4">
        <f t="shared" si="110"/>
        <v>1.0005263157894737</v>
      </c>
      <c r="K166" s="69">
        <v>15</v>
      </c>
      <c r="L166" s="5"/>
      <c r="M166" s="5"/>
      <c r="N166" s="4">
        <f t="shared" si="111"/>
        <v>1.2577777777777777</v>
      </c>
      <c r="O166" s="5">
        <v>15</v>
      </c>
      <c r="P166" s="5"/>
      <c r="Q166" s="5"/>
      <c r="R166" s="4">
        <f t="shared" si="112"/>
        <v>1.2090978723404255</v>
      </c>
      <c r="S166" s="5">
        <v>5</v>
      </c>
      <c r="T166" s="5"/>
      <c r="U166" s="5"/>
      <c r="V166" s="4">
        <f t="shared" si="113"/>
        <v>1.2062448598130842</v>
      </c>
      <c r="W166" s="5">
        <v>10</v>
      </c>
      <c r="X166" s="5"/>
      <c r="Y166" s="5"/>
      <c r="Z166" s="4">
        <f t="shared" si="114"/>
        <v>1.0958615652173913</v>
      </c>
      <c r="AA166" s="5">
        <v>10</v>
      </c>
      <c r="AB166" s="5"/>
      <c r="AC166" s="5"/>
      <c r="AD166" s="4">
        <f t="shared" si="115"/>
        <v>1.2123118255813954</v>
      </c>
      <c r="AE166" s="5">
        <v>10</v>
      </c>
      <c r="AF166" s="5" t="s">
        <v>418</v>
      </c>
      <c r="AG166" s="5" t="s">
        <v>418</v>
      </c>
      <c r="AH166" s="5" t="s">
        <v>418</v>
      </c>
      <c r="AI166" s="5" t="s">
        <v>418</v>
      </c>
      <c r="AJ166" s="31">
        <f t="shared" si="83"/>
        <v>1.1203252898992513</v>
      </c>
      <c r="AK166" s="32">
        <v>3142</v>
      </c>
      <c r="AL166" s="24">
        <f t="shared" si="84"/>
        <v>3520.1</v>
      </c>
      <c r="AM166" s="24">
        <f t="shared" si="85"/>
        <v>378.09999999999991</v>
      </c>
      <c r="AN166" s="24"/>
      <c r="AO166" s="24">
        <v>320.2</v>
      </c>
      <c r="AP166" s="24">
        <v>291.7</v>
      </c>
      <c r="AQ166" s="24">
        <v>244.9</v>
      </c>
      <c r="AR166" s="24">
        <v>328.4</v>
      </c>
      <c r="AS166" s="24"/>
      <c r="AT166" s="24">
        <v>320.5</v>
      </c>
      <c r="AU166" s="24">
        <v>327.10000000000002</v>
      </c>
      <c r="AV166" s="24">
        <v>317.60000000000002</v>
      </c>
      <c r="AW166" s="24">
        <v>261.8</v>
      </c>
      <c r="AX166" s="24">
        <v>514.20000000000005</v>
      </c>
      <c r="AY166" s="24">
        <v>181.1</v>
      </c>
      <c r="AZ166" s="24">
        <v>218.9</v>
      </c>
      <c r="BA166" s="24"/>
      <c r="BB166" s="24">
        <f t="shared" si="86"/>
        <v>193.7</v>
      </c>
      <c r="BC166" s="63"/>
      <c r="BD166" s="39"/>
      <c r="BE166" s="39"/>
      <c r="BF166" s="63"/>
      <c r="BG166" s="63"/>
      <c r="BH166" s="39"/>
      <c r="BI166" s="24">
        <f t="shared" si="87"/>
        <v>193.7</v>
      </c>
      <c r="BJ166" s="24"/>
      <c r="BK166" s="1"/>
      <c r="BL166" s="1"/>
      <c r="BM166" s="1"/>
      <c r="BN166" s="1"/>
      <c r="BO166" s="1"/>
      <c r="BP166" s="1"/>
      <c r="BQ166" s="85"/>
      <c r="BR166" s="85"/>
      <c r="BS166" s="85"/>
      <c r="BT166" s="85"/>
      <c r="BU166" s="85"/>
      <c r="BV166" s="85"/>
      <c r="BW166" s="85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9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9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9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9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9"/>
      <c r="GV166" s="8"/>
      <c r="GW166" s="8"/>
    </row>
    <row r="167" spans="1:205" s="2" customFormat="1" ht="17.100000000000001" customHeight="1">
      <c r="A167" s="13" t="s">
        <v>150</v>
      </c>
      <c r="B167" s="5">
        <v>1</v>
      </c>
      <c r="C167" s="5">
        <v>10</v>
      </c>
      <c r="D167" s="5"/>
      <c r="E167" s="5"/>
      <c r="F167" s="4">
        <f t="shared" si="109"/>
        <v>1.0163416370106761</v>
      </c>
      <c r="G167" s="5">
        <v>10</v>
      </c>
      <c r="H167" s="5"/>
      <c r="I167" s="5"/>
      <c r="J167" s="4">
        <f t="shared" si="110"/>
        <v>1.0005263157894737</v>
      </c>
      <c r="K167" s="69">
        <v>15</v>
      </c>
      <c r="L167" s="5"/>
      <c r="M167" s="5"/>
      <c r="N167" s="4">
        <f t="shared" si="111"/>
        <v>1.2577777777777777</v>
      </c>
      <c r="O167" s="5">
        <v>15</v>
      </c>
      <c r="P167" s="5"/>
      <c r="Q167" s="5"/>
      <c r="R167" s="4">
        <f t="shared" si="112"/>
        <v>1.2090978723404255</v>
      </c>
      <c r="S167" s="5">
        <v>5</v>
      </c>
      <c r="T167" s="5"/>
      <c r="U167" s="5"/>
      <c r="V167" s="4">
        <f t="shared" si="113"/>
        <v>1.2062448598130842</v>
      </c>
      <c r="W167" s="5">
        <v>10</v>
      </c>
      <c r="X167" s="5"/>
      <c r="Y167" s="5"/>
      <c r="Z167" s="4">
        <f t="shared" si="114"/>
        <v>1.0958615652173913</v>
      </c>
      <c r="AA167" s="5">
        <v>10</v>
      </c>
      <c r="AB167" s="5"/>
      <c r="AC167" s="5"/>
      <c r="AD167" s="4">
        <f t="shared" si="115"/>
        <v>1.2123118255813954</v>
      </c>
      <c r="AE167" s="5">
        <v>10</v>
      </c>
      <c r="AF167" s="5" t="s">
        <v>418</v>
      </c>
      <c r="AG167" s="5" t="s">
        <v>418</v>
      </c>
      <c r="AH167" s="5" t="s">
        <v>418</v>
      </c>
      <c r="AI167" s="5" t="s">
        <v>418</v>
      </c>
      <c r="AJ167" s="31">
        <f t="shared" si="83"/>
        <v>1.1203252898992513</v>
      </c>
      <c r="AK167" s="32">
        <v>1244</v>
      </c>
      <c r="AL167" s="24">
        <f t="shared" si="84"/>
        <v>1393.7</v>
      </c>
      <c r="AM167" s="24">
        <f t="shared" si="85"/>
        <v>149.70000000000005</v>
      </c>
      <c r="AN167" s="24"/>
      <c r="AO167" s="24">
        <v>81</v>
      </c>
      <c r="AP167" s="24">
        <v>131.69999999999999</v>
      </c>
      <c r="AQ167" s="24">
        <v>144.19999999999999</v>
      </c>
      <c r="AR167" s="24">
        <v>109.5</v>
      </c>
      <c r="AS167" s="24"/>
      <c r="AT167" s="24">
        <v>89.8</v>
      </c>
      <c r="AU167" s="24">
        <v>182.7</v>
      </c>
      <c r="AV167" s="24">
        <v>99.7</v>
      </c>
      <c r="AW167" s="24">
        <v>133.4</v>
      </c>
      <c r="AX167" s="24">
        <v>186.6</v>
      </c>
      <c r="AY167" s="24">
        <v>71.8</v>
      </c>
      <c r="AZ167" s="24">
        <v>86.699999999999989</v>
      </c>
      <c r="BA167" s="24"/>
      <c r="BB167" s="24">
        <f t="shared" si="86"/>
        <v>76.599999999999994</v>
      </c>
      <c r="BC167" s="63"/>
      <c r="BD167" s="39"/>
      <c r="BE167" s="39"/>
      <c r="BF167" s="63"/>
      <c r="BG167" s="63"/>
      <c r="BH167" s="39"/>
      <c r="BI167" s="24">
        <f t="shared" si="87"/>
        <v>76.599999999999994</v>
      </c>
      <c r="BJ167" s="24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  <c r="BW167" s="85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9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9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9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9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9"/>
      <c r="GV167" s="8"/>
      <c r="GW167" s="8"/>
    </row>
    <row r="168" spans="1:205" s="2" customFormat="1" ht="17.100000000000001" customHeight="1">
      <c r="A168" s="13" t="s">
        <v>151</v>
      </c>
      <c r="B168" s="5">
        <v>1</v>
      </c>
      <c r="C168" s="5">
        <v>10</v>
      </c>
      <c r="D168" s="5"/>
      <c r="E168" s="5"/>
      <c r="F168" s="4">
        <f t="shared" si="109"/>
        <v>1.0163416370106761</v>
      </c>
      <c r="G168" s="5">
        <v>10</v>
      </c>
      <c r="H168" s="5"/>
      <c r="I168" s="5"/>
      <c r="J168" s="4">
        <f t="shared" si="110"/>
        <v>1.0005263157894737</v>
      </c>
      <c r="K168" s="69">
        <v>15</v>
      </c>
      <c r="L168" s="5"/>
      <c r="M168" s="5"/>
      <c r="N168" s="4">
        <f t="shared" si="111"/>
        <v>1.2577777777777777</v>
      </c>
      <c r="O168" s="5">
        <v>15</v>
      </c>
      <c r="P168" s="5"/>
      <c r="Q168" s="5"/>
      <c r="R168" s="4">
        <f t="shared" si="112"/>
        <v>1.2090978723404255</v>
      </c>
      <c r="S168" s="5">
        <v>5</v>
      </c>
      <c r="T168" s="5"/>
      <c r="U168" s="5"/>
      <c r="V168" s="4">
        <f t="shared" si="113"/>
        <v>1.2062448598130842</v>
      </c>
      <c r="W168" s="5">
        <v>10</v>
      </c>
      <c r="X168" s="5"/>
      <c r="Y168" s="5"/>
      <c r="Z168" s="4">
        <f t="shared" si="114"/>
        <v>1.0958615652173913</v>
      </c>
      <c r="AA168" s="5">
        <v>10</v>
      </c>
      <c r="AB168" s="5"/>
      <c r="AC168" s="5"/>
      <c r="AD168" s="4">
        <f t="shared" si="115"/>
        <v>1.2123118255813954</v>
      </c>
      <c r="AE168" s="5">
        <v>10</v>
      </c>
      <c r="AF168" s="5" t="s">
        <v>418</v>
      </c>
      <c r="AG168" s="5" t="s">
        <v>418</v>
      </c>
      <c r="AH168" s="5" t="s">
        <v>418</v>
      </c>
      <c r="AI168" s="5" t="s">
        <v>418</v>
      </c>
      <c r="AJ168" s="31">
        <f t="shared" si="83"/>
        <v>1.1203252898992513</v>
      </c>
      <c r="AK168" s="32">
        <v>2447</v>
      </c>
      <c r="AL168" s="24">
        <f t="shared" si="84"/>
        <v>2741.4</v>
      </c>
      <c r="AM168" s="24">
        <f t="shared" si="85"/>
        <v>294.40000000000009</v>
      </c>
      <c r="AN168" s="24"/>
      <c r="AO168" s="24">
        <v>243.1</v>
      </c>
      <c r="AP168" s="24">
        <v>203.9</v>
      </c>
      <c r="AQ168" s="24">
        <v>197.6</v>
      </c>
      <c r="AR168" s="24">
        <v>196.6</v>
      </c>
      <c r="AS168" s="24"/>
      <c r="AT168" s="24">
        <v>180.2</v>
      </c>
      <c r="AU168" s="24">
        <v>226.1</v>
      </c>
      <c r="AV168" s="24">
        <v>281.39999999999998</v>
      </c>
      <c r="AW168" s="24">
        <v>230.3</v>
      </c>
      <c r="AX168" s="24">
        <v>519.9</v>
      </c>
      <c r="AY168" s="24">
        <v>141.1</v>
      </c>
      <c r="AZ168" s="24">
        <v>170.5</v>
      </c>
      <c r="BA168" s="24"/>
      <c r="BB168" s="24">
        <f t="shared" si="86"/>
        <v>150.69999999999999</v>
      </c>
      <c r="BC168" s="39"/>
      <c r="BD168" s="39"/>
      <c r="BE168" s="39"/>
      <c r="BF168" s="63"/>
      <c r="BG168" s="63"/>
      <c r="BH168" s="39"/>
      <c r="BI168" s="24">
        <f t="shared" si="87"/>
        <v>150.69999999999999</v>
      </c>
      <c r="BJ168" s="24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  <c r="BW168" s="85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9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9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9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9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9"/>
      <c r="GV168" s="8"/>
      <c r="GW168" s="8"/>
    </row>
    <row r="169" spans="1:205" s="2" customFormat="1" ht="17.100000000000001" customHeight="1">
      <c r="A169" s="17" t="s">
        <v>152</v>
      </c>
      <c r="B169" s="10"/>
      <c r="C169" s="10"/>
      <c r="D169" s="10"/>
      <c r="E169" s="10"/>
      <c r="F169" s="10"/>
      <c r="G169" s="10"/>
      <c r="H169" s="10"/>
      <c r="I169" s="10"/>
      <c r="J169" s="10"/>
      <c r="K169" s="73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9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9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9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9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9"/>
      <c r="GV169" s="8"/>
      <c r="GW169" s="8"/>
    </row>
    <row r="170" spans="1:205" s="2" customFormat="1" ht="17.100000000000001" customHeight="1">
      <c r="A170" s="13" t="s">
        <v>67</v>
      </c>
      <c r="B170" s="5">
        <v>1</v>
      </c>
      <c r="C170" s="5">
        <v>10</v>
      </c>
      <c r="D170" s="5"/>
      <c r="E170" s="5"/>
      <c r="F170" s="4">
        <f>F$41</f>
        <v>1.048220462756553</v>
      </c>
      <c r="G170" s="5">
        <v>10</v>
      </c>
      <c r="H170" s="5"/>
      <c r="I170" s="5"/>
      <c r="J170" s="4">
        <f>J$41</f>
        <v>1.202211155378486</v>
      </c>
      <c r="K170" s="69">
        <v>15</v>
      </c>
      <c r="L170" s="5"/>
      <c r="M170" s="5"/>
      <c r="N170" s="4">
        <f>N$41</f>
        <v>1.2426865671641791</v>
      </c>
      <c r="O170" s="5">
        <v>15</v>
      </c>
      <c r="P170" s="5"/>
      <c r="Q170" s="5"/>
      <c r="R170" s="4">
        <f>R$41</f>
        <v>1.218332288401254</v>
      </c>
      <c r="S170" s="5">
        <v>5</v>
      </c>
      <c r="T170" s="5"/>
      <c r="U170" s="5"/>
      <c r="V170" s="4">
        <f>V$41</f>
        <v>1.1512301065719361</v>
      </c>
      <c r="W170" s="5">
        <v>10</v>
      </c>
      <c r="X170" s="5"/>
      <c r="Y170" s="5"/>
      <c r="Z170" s="4">
        <f>Z$41</f>
        <v>0.63389454649796706</v>
      </c>
      <c r="AA170" s="5">
        <v>10</v>
      </c>
      <c r="AB170" s="5"/>
      <c r="AC170" s="5"/>
      <c r="AD170" s="4">
        <f>AD$41</f>
        <v>1.0212976733814629</v>
      </c>
      <c r="AE170" s="5">
        <v>10</v>
      </c>
      <c r="AF170" s="5" t="s">
        <v>418</v>
      </c>
      <c r="AG170" s="5" t="s">
        <v>418</v>
      </c>
      <c r="AH170" s="5" t="s">
        <v>418</v>
      </c>
      <c r="AI170" s="5" t="s">
        <v>418</v>
      </c>
      <c r="AJ170" s="31">
        <f t="shared" si="83"/>
        <v>1.0742535902614758</v>
      </c>
      <c r="AK170" s="32">
        <v>2838</v>
      </c>
      <c r="AL170" s="24">
        <f t="shared" si="84"/>
        <v>3048.7</v>
      </c>
      <c r="AM170" s="24">
        <f t="shared" si="85"/>
        <v>210.69999999999982</v>
      </c>
      <c r="AN170" s="24"/>
      <c r="AO170" s="24">
        <v>204.5</v>
      </c>
      <c r="AP170" s="24">
        <v>177.6</v>
      </c>
      <c r="AQ170" s="24">
        <v>306.7</v>
      </c>
      <c r="AR170" s="24">
        <v>153.69999999999999</v>
      </c>
      <c r="AS170" s="24"/>
      <c r="AT170" s="24">
        <v>242.2</v>
      </c>
      <c r="AU170" s="24">
        <v>356.3</v>
      </c>
      <c r="AV170" s="24">
        <v>218.9</v>
      </c>
      <c r="AW170" s="24">
        <v>272.7</v>
      </c>
      <c r="AX170" s="24">
        <v>466.4</v>
      </c>
      <c r="AY170" s="24">
        <v>265</v>
      </c>
      <c r="AZ170" s="24">
        <v>235.7</v>
      </c>
      <c r="BA170" s="24"/>
      <c r="BB170" s="24">
        <f t="shared" si="86"/>
        <v>149</v>
      </c>
      <c r="BC170" s="63"/>
      <c r="BD170" s="39"/>
      <c r="BE170" s="39"/>
      <c r="BF170" s="63"/>
      <c r="BG170" s="63"/>
      <c r="BH170" s="39"/>
      <c r="BI170" s="24">
        <f t="shared" si="87"/>
        <v>149</v>
      </c>
      <c r="BJ170" s="24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  <c r="BW170" s="85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9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9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9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9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9"/>
      <c r="GV170" s="8"/>
      <c r="GW170" s="8"/>
    </row>
    <row r="171" spans="1:205" s="2" customFormat="1" ht="17.100000000000001" customHeight="1">
      <c r="A171" s="13" t="s">
        <v>153</v>
      </c>
      <c r="B171" s="5">
        <v>1</v>
      </c>
      <c r="C171" s="5">
        <v>10</v>
      </c>
      <c r="D171" s="5"/>
      <c r="E171" s="5"/>
      <c r="F171" s="4">
        <f t="shared" ref="F171:F182" si="116">F$41</f>
        <v>1.048220462756553</v>
      </c>
      <c r="G171" s="5">
        <v>10</v>
      </c>
      <c r="H171" s="5"/>
      <c r="I171" s="5"/>
      <c r="J171" s="4">
        <f t="shared" ref="J171:J182" si="117">J$41</f>
        <v>1.202211155378486</v>
      </c>
      <c r="K171" s="69">
        <v>15</v>
      </c>
      <c r="L171" s="5"/>
      <c r="M171" s="5"/>
      <c r="N171" s="4">
        <f t="shared" ref="N171:N182" si="118">N$41</f>
        <v>1.2426865671641791</v>
      </c>
      <c r="O171" s="5">
        <v>15</v>
      </c>
      <c r="P171" s="5"/>
      <c r="Q171" s="5"/>
      <c r="R171" s="4">
        <f t="shared" ref="R171:R182" si="119">R$41</f>
        <v>1.218332288401254</v>
      </c>
      <c r="S171" s="5">
        <v>5</v>
      </c>
      <c r="T171" s="5"/>
      <c r="U171" s="5"/>
      <c r="V171" s="4">
        <f t="shared" ref="V171:V182" si="120">V$41</f>
        <v>1.1512301065719361</v>
      </c>
      <c r="W171" s="5">
        <v>10</v>
      </c>
      <c r="X171" s="5"/>
      <c r="Y171" s="5"/>
      <c r="Z171" s="4">
        <f t="shared" ref="Z171:Z182" si="121">Z$41</f>
        <v>0.63389454649796706</v>
      </c>
      <c r="AA171" s="5">
        <v>10</v>
      </c>
      <c r="AB171" s="5"/>
      <c r="AC171" s="5"/>
      <c r="AD171" s="4">
        <f t="shared" ref="AD171:AD182" si="122">AD$41</f>
        <v>1.0212976733814629</v>
      </c>
      <c r="AE171" s="5">
        <v>10</v>
      </c>
      <c r="AF171" s="5" t="s">
        <v>418</v>
      </c>
      <c r="AG171" s="5" t="s">
        <v>418</v>
      </c>
      <c r="AH171" s="5" t="s">
        <v>418</v>
      </c>
      <c r="AI171" s="5" t="s">
        <v>418</v>
      </c>
      <c r="AJ171" s="31">
        <f t="shared" si="83"/>
        <v>1.0742535902614758</v>
      </c>
      <c r="AK171" s="32">
        <v>2174</v>
      </c>
      <c r="AL171" s="24">
        <f t="shared" si="84"/>
        <v>2335.4</v>
      </c>
      <c r="AM171" s="24">
        <f t="shared" si="85"/>
        <v>161.40000000000009</v>
      </c>
      <c r="AN171" s="24"/>
      <c r="AO171" s="24">
        <v>144.5</v>
      </c>
      <c r="AP171" s="24">
        <v>99</v>
      </c>
      <c r="AQ171" s="24">
        <v>240.9</v>
      </c>
      <c r="AR171" s="24">
        <v>116.3</v>
      </c>
      <c r="AS171" s="24"/>
      <c r="AT171" s="24">
        <v>117.6</v>
      </c>
      <c r="AU171" s="24">
        <v>224.1</v>
      </c>
      <c r="AV171" s="24">
        <v>278.2</v>
      </c>
      <c r="AW171" s="24">
        <v>233.2</v>
      </c>
      <c r="AX171" s="24">
        <v>383.9</v>
      </c>
      <c r="AY171" s="24">
        <v>203</v>
      </c>
      <c r="AZ171" s="24">
        <v>180.5</v>
      </c>
      <c r="BA171" s="24"/>
      <c r="BB171" s="24">
        <f t="shared" si="86"/>
        <v>114.2</v>
      </c>
      <c r="BC171" s="63"/>
      <c r="BD171" s="39"/>
      <c r="BE171" s="39"/>
      <c r="BF171" s="63"/>
      <c r="BG171" s="63"/>
      <c r="BH171" s="39"/>
      <c r="BI171" s="24">
        <f t="shared" si="87"/>
        <v>114.2</v>
      </c>
      <c r="BJ171" s="24"/>
      <c r="BK171" s="85"/>
      <c r="BL171" s="85"/>
      <c r="BM171" s="85"/>
      <c r="BN171" s="85"/>
      <c r="BO171" s="85"/>
      <c r="BP171" s="85"/>
      <c r="BQ171" s="85"/>
      <c r="BR171" s="85"/>
      <c r="BS171" s="85"/>
      <c r="BT171" s="85"/>
      <c r="BU171" s="85"/>
      <c r="BV171" s="85"/>
      <c r="BW171" s="85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9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9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9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9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9"/>
      <c r="GV171" s="8"/>
      <c r="GW171" s="8"/>
    </row>
    <row r="172" spans="1:205" s="2" customFormat="1" ht="17.100000000000001" customHeight="1">
      <c r="A172" s="13" t="s">
        <v>154</v>
      </c>
      <c r="B172" s="5">
        <v>1</v>
      </c>
      <c r="C172" s="5">
        <v>10</v>
      </c>
      <c r="D172" s="5"/>
      <c r="E172" s="5"/>
      <c r="F172" s="4">
        <f t="shared" si="116"/>
        <v>1.048220462756553</v>
      </c>
      <c r="G172" s="5">
        <v>10</v>
      </c>
      <c r="H172" s="5"/>
      <c r="I172" s="5"/>
      <c r="J172" s="4">
        <f t="shared" si="117"/>
        <v>1.202211155378486</v>
      </c>
      <c r="K172" s="69">
        <v>15</v>
      </c>
      <c r="L172" s="5"/>
      <c r="M172" s="5"/>
      <c r="N172" s="4">
        <f t="shared" si="118"/>
        <v>1.2426865671641791</v>
      </c>
      <c r="O172" s="5">
        <v>15</v>
      </c>
      <c r="P172" s="5"/>
      <c r="Q172" s="5"/>
      <c r="R172" s="4">
        <f t="shared" si="119"/>
        <v>1.218332288401254</v>
      </c>
      <c r="S172" s="5">
        <v>5</v>
      </c>
      <c r="T172" s="5"/>
      <c r="U172" s="5"/>
      <c r="V172" s="4">
        <f t="shared" si="120"/>
        <v>1.1512301065719361</v>
      </c>
      <c r="W172" s="5">
        <v>10</v>
      </c>
      <c r="X172" s="5"/>
      <c r="Y172" s="5"/>
      <c r="Z172" s="4">
        <f t="shared" si="121"/>
        <v>0.63389454649796706</v>
      </c>
      <c r="AA172" s="5">
        <v>10</v>
      </c>
      <c r="AB172" s="5"/>
      <c r="AC172" s="5"/>
      <c r="AD172" s="4">
        <f t="shared" si="122"/>
        <v>1.0212976733814629</v>
      </c>
      <c r="AE172" s="5">
        <v>10</v>
      </c>
      <c r="AF172" s="5" t="s">
        <v>418</v>
      </c>
      <c r="AG172" s="5" t="s">
        <v>418</v>
      </c>
      <c r="AH172" s="5" t="s">
        <v>418</v>
      </c>
      <c r="AI172" s="5" t="s">
        <v>418</v>
      </c>
      <c r="AJ172" s="31">
        <f t="shared" si="83"/>
        <v>1.0742535902614758</v>
      </c>
      <c r="AK172" s="32">
        <v>3290</v>
      </c>
      <c r="AL172" s="24">
        <f t="shared" si="84"/>
        <v>3534.3</v>
      </c>
      <c r="AM172" s="24">
        <f t="shared" si="85"/>
        <v>244.30000000000018</v>
      </c>
      <c r="AN172" s="24"/>
      <c r="AO172" s="24">
        <v>215.7</v>
      </c>
      <c r="AP172" s="24">
        <v>352.9</v>
      </c>
      <c r="AQ172" s="24">
        <v>406.5</v>
      </c>
      <c r="AR172" s="24">
        <v>135.5</v>
      </c>
      <c r="AS172" s="24"/>
      <c r="AT172" s="24">
        <v>155.19999999999999</v>
      </c>
      <c r="AU172" s="24">
        <v>716.7</v>
      </c>
      <c r="AV172" s="24">
        <v>296.39999999999998</v>
      </c>
      <c r="AW172" s="24">
        <v>270.3</v>
      </c>
      <c r="AX172" s="24">
        <v>231.8</v>
      </c>
      <c r="AY172" s="24">
        <v>307.3</v>
      </c>
      <c r="AZ172" s="24">
        <v>273.2</v>
      </c>
      <c r="BA172" s="24"/>
      <c r="BB172" s="24">
        <f t="shared" si="86"/>
        <v>172.8</v>
      </c>
      <c r="BC172" s="63"/>
      <c r="BD172" s="39"/>
      <c r="BE172" s="39"/>
      <c r="BF172" s="63"/>
      <c r="BG172" s="63"/>
      <c r="BH172" s="39"/>
      <c r="BI172" s="24">
        <f t="shared" si="87"/>
        <v>172.8</v>
      </c>
      <c r="BJ172" s="24"/>
      <c r="BK172" s="85"/>
      <c r="BL172" s="85"/>
      <c r="BM172" s="85"/>
      <c r="BN172" s="85"/>
      <c r="BO172" s="85"/>
      <c r="BP172" s="85"/>
      <c r="BQ172" s="85"/>
      <c r="BR172" s="85"/>
      <c r="BS172" s="85"/>
      <c r="BT172" s="85"/>
      <c r="BU172" s="85"/>
      <c r="BV172" s="85"/>
      <c r="BW172" s="85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9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9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9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9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9"/>
      <c r="GV172" s="8"/>
      <c r="GW172" s="8"/>
    </row>
    <row r="173" spans="1:205" s="2" customFormat="1" ht="17.100000000000001" customHeight="1">
      <c r="A173" s="13" t="s">
        <v>155</v>
      </c>
      <c r="B173" s="5">
        <v>1</v>
      </c>
      <c r="C173" s="5">
        <v>10</v>
      </c>
      <c r="D173" s="5"/>
      <c r="E173" s="5"/>
      <c r="F173" s="4">
        <f t="shared" si="116"/>
        <v>1.048220462756553</v>
      </c>
      <c r="G173" s="5">
        <v>10</v>
      </c>
      <c r="H173" s="5"/>
      <c r="I173" s="5"/>
      <c r="J173" s="4">
        <f t="shared" si="117"/>
        <v>1.202211155378486</v>
      </c>
      <c r="K173" s="69">
        <v>15</v>
      </c>
      <c r="L173" s="5"/>
      <c r="M173" s="5"/>
      <c r="N173" s="4">
        <f t="shared" si="118"/>
        <v>1.2426865671641791</v>
      </c>
      <c r="O173" s="5">
        <v>15</v>
      </c>
      <c r="P173" s="5"/>
      <c r="Q173" s="5"/>
      <c r="R173" s="4">
        <f t="shared" si="119"/>
        <v>1.218332288401254</v>
      </c>
      <c r="S173" s="5">
        <v>5</v>
      </c>
      <c r="T173" s="5"/>
      <c r="U173" s="5"/>
      <c r="V173" s="4">
        <f t="shared" si="120"/>
        <v>1.1512301065719361</v>
      </c>
      <c r="W173" s="5">
        <v>10</v>
      </c>
      <c r="X173" s="5"/>
      <c r="Y173" s="5"/>
      <c r="Z173" s="4">
        <f t="shared" si="121"/>
        <v>0.63389454649796706</v>
      </c>
      <c r="AA173" s="5">
        <v>10</v>
      </c>
      <c r="AB173" s="5"/>
      <c r="AC173" s="5"/>
      <c r="AD173" s="4">
        <f t="shared" si="122"/>
        <v>1.0212976733814629</v>
      </c>
      <c r="AE173" s="5">
        <v>10</v>
      </c>
      <c r="AF173" s="5" t="s">
        <v>418</v>
      </c>
      <c r="AG173" s="5" t="s">
        <v>418</v>
      </c>
      <c r="AH173" s="5" t="s">
        <v>418</v>
      </c>
      <c r="AI173" s="5" t="s">
        <v>418</v>
      </c>
      <c r="AJ173" s="31">
        <f t="shared" si="83"/>
        <v>1.0742535902614758</v>
      </c>
      <c r="AK173" s="32">
        <v>3280</v>
      </c>
      <c r="AL173" s="24">
        <f t="shared" si="84"/>
        <v>3523.6</v>
      </c>
      <c r="AM173" s="24">
        <f t="shared" si="85"/>
        <v>243.59999999999991</v>
      </c>
      <c r="AN173" s="24"/>
      <c r="AO173" s="24">
        <v>262.2</v>
      </c>
      <c r="AP173" s="24">
        <v>180.8</v>
      </c>
      <c r="AQ173" s="24">
        <v>314.60000000000002</v>
      </c>
      <c r="AR173" s="24">
        <v>176.9</v>
      </c>
      <c r="AS173" s="24"/>
      <c r="AT173" s="24">
        <v>258.8</v>
      </c>
      <c r="AU173" s="24">
        <v>421.6</v>
      </c>
      <c r="AV173" s="24">
        <v>422.5</v>
      </c>
      <c r="AW173" s="24">
        <v>279.5</v>
      </c>
      <c r="AX173" s="24">
        <v>455.7</v>
      </c>
      <c r="AY173" s="24">
        <v>306.39999999999998</v>
      </c>
      <c r="AZ173" s="24">
        <v>272.39999999999998</v>
      </c>
      <c r="BA173" s="24"/>
      <c r="BB173" s="24">
        <f t="shared" si="86"/>
        <v>172.2</v>
      </c>
      <c r="BC173" s="63"/>
      <c r="BD173" s="39"/>
      <c r="BE173" s="39"/>
      <c r="BF173" s="63"/>
      <c r="BG173" s="63"/>
      <c r="BH173" s="39"/>
      <c r="BI173" s="24">
        <f t="shared" si="87"/>
        <v>172.2</v>
      </c>
      <c r="BJ173" s="24"/>
      <c r="BK173" s="85"/>
      <c r="BL173" s="85"/>
      <c r="BM173" s="85"/>
      <c r="BN173" s="85"/>
      <c r="BO173" s="85"/>
      <c r="BP173" s="85"/>
      <c r="BQ173" s="85"/>
      <c r="BR173" s="85"/>
      <c r="BS173" s="85"/>
      <c r="BT173" s="85"/>
      <c r="BU173" s="85"/>
      <c r="BV173" s="85"/>
      <c r="BW173" s="85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9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9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9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9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9"/>
      <c r="GV173" s="8"/>
      <c r="GW173" s="8"/>
    </row>
    <row r="174" spans="1:205" s="2" customFormat="1" ht="17.100000000000001" customHeight="1">
      <c r="A174" s="13" t="s">
        <v>156</v>
      </c>
      <c r="B174" s="5">
        <v>1</v>
      </c>
      <c r="C174" s="5">
        <v>10</v>
      </c>
      <c r="D174" s="5"/>
      <c r="E174" s="5"/>
      <c r="F174" s="4">
        <f t="shared" si="116"/>
        <v>1.048220462756553</v>
      </c>
      <c r="G174" s="5">
        <v>10</v>
      </c>
      <c r="H174" s="5"/>
      <c r="I174" s="5"/>
      <c r="J174" s="4">
        <f t="shared" si="117"/>
        <v>1.202211155378486</v>
      </c>
      <c r="K174" s="69">
        <v>15</v>
      </c>
      <c r="L174" s="5"/>
      <c r="M174" s="5"/>
      <c r="N174" s="4">
        <f t="shared" si="118"/>
        <v>1.2426865671641791</v>
      </c>
      <c r="O174" s="5">
        <v>15</v>
      </c>
      <c r="P174" s="5"/>
      <c r="Q174" s="5"/>
      <c r="R174" s="4">
        <f t="shared" si="119"/>
        <v>1.218332288401254</v>
      </c>
      <c r="S174" s="5">
        <v>5</v>
      </c>
      <c r="T174" s="5"/>
      <c r="U174" s="5"/>
      <c r="V174" s="4">
        <f t="shared" si="120"/>
        <v>1.1512301065719361</v>
      </c>
      <c r="W174" s="5">
        <v>10</v>
      </c>
      <c r="X174" s="5"/>
      <c r="Y174" s="5"/>
      <c r="Z174" s="4">
        <f t="shared" si="121"/>
        <v>0.63389454649796706</v>
      </c>
      <c r="AA174" s="5">
        <v>10</v>
      </c>
      <c r="AB174" s="5"/>
      <c r="AC174" s="5"/>
      <c r="AD174" s="4">
        <f t="shared" si="122"/>
        <v>1.0212976733814629</v>
      </c>
      <c r="AE174" s="5">
        <v>10</v>
      </c>
      <c r="AF174" s="5" t="s">
        <v>418</v>
      </c>
      <c r="AG174" s="5" t="s">
        <v>418</v>
      </c>
      <c r="AH174" s="5" t="s">
        <v>418</v>
      </c>
      <c r="AI174" s="5" t="s">
        <v>418</v>
      </c>
      <c r="AJ174" s="31">
        <f t="shared" si="83"/>
        <v>1.0742535902614758</v>
      </c>
      <c r="AK174" s="32">
        <v>1957</v>
      </c>
      <c r="AL174" s="24">
        <f t="shared" si="84"/>
        <v>2102.3000000000002</v>
      </c>
      <c r="AM174" s="24">
        <f t="shared" si="85"/>
        <v>145.30000000000018</v>
      </c>
      <c r="AN174" s="24"/>
      <c r="AO174" s="24">
        <v>187.6</v>
      </c>
      <c r="AP174" s="24">
        <v>155.5</v>
      </c>
      <c r="AQ174" s="24">
        <v>171.4</v>
      </c>
      <c r="AR174" s="24">
        <v>53.6</v>
      </c>
      <c r="AS174" s="24"/>
      <c r="AT174" s="24">
        <v>167.1</v>
      </c>
      <c r="AU174" s="24">
        <v>328</v>
      </c>
      <c r="AV174" s="24">
        <v>164.5</v>
      </c>
      <c r="AW174" s="24">
        <v>200.6</v>
      </c>
      <c r="AX174" s="24">
        <v>226</v>
      </c>
      <c r="AY174" s="24">
        <v>182.7</v>
      </c>
      <c r="AZ174" s="24">
        <v>162.5</v>
      </c>
      <c r="BA174" s="24"/>
      <c r="BB174" s="24">
        <f t="shared" si="86"/>
        <v>102.8</v>
      </c>
      <c r="BC174" s="63"/>
      <c r="BD174" s="39"/>
      <c r="BE174" s="39"/>
      <c r="BF174" s="63"/>
      <c r="BG174" s="63"/>
      <c r="BH174" s="39"/>
      <c r="BI174" s="24">
        <f t="shared" si="87"/>
        <v>102.8</v>
      </c>
      <c r="BJ174" s="24"/>
      <c r="BK174" s="85"/>
      <c r="BL174" s="85"/>
      <c r="BM174" s="85"/>
      <c r="BN174" s="85"/>
      <c r="BO174" s="85"/>
      <c r="BP174" s="85"/>
      <c r="BQ174" s="85"/>
      <c r="BR174" s="85"/>
      <c r="BS174" s="85"/>
      <c r="BT174" s="85"/>
      <c r="BU174" s="85"/>
      <c r="BV174" s="85"/>
      <c r="BW174" s="85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9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9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9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9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9"/>
      <c r="GV174" s="8"/>
      <c r="GW174" s="8"/>
    </row>
    <row r="175" spans="1:205" s="2" customFormat="1" ht="17.100000000000001" customHeight="1">
      <c r="A175" s="13" t="s">
        <v>157</v>
      </c>
      <c r="B175" s="5">
        <v>1</v>
      </c>
      <c r="C175" s="5">
        <v>10</v>
      </c>
      <c r="D175" s="5"/>
      <c r="E175" s="5"/>
      <c r="F175" s="4">
        <f t="shared" si="116"/>
        <v>1.048220462756553</v>
      </c>
      <c r="G175" s="5">
        <v>10</v>
      </c>
      <c r="H175" s="5"/>
      <c r="I175" s="5"/>
      <c r="J175" s="4">
        <f t="shared" si="117"/>
        <v>1.202211155378486</v>
      </c>
      <c r="K175" s="69">
        <v>15</v>
      </c>
      <c r="L175" s="5"/>
      <c r="M175" s="5"/>
      <c r="N175" s="4">
        <f t="shared" si="118"/>
        <v>1.2426865671641791</v>
      </c>
      <c r="O175" s="5">
        <v>15</v>
      </c>
      <c r="P175" s="5"/>
      <c r="Q175" s="5"/>
      <c r="R175" s="4">
        <f t="shared" si="119"/>
        <v>1.218332288401254</v>
      </c>
      <c r="S175" s="5">
        <v>5</v>
      </c>
      <c r="T175" s="5"/>
      <c r="U175" s="5"/>
      <c r="V175" s="4">
        <f t="shared" si="120"/>
        <v>1.1512301065719361</v>
      </c>
      <c r="W175" s="5">
        <v>10</v>
      </c>
      <c r="X175" s="5"/>
      <c r="Y175" s="5"/>
      <c r="Z175" s="4">
        <f t="shared" si="121"/>
        <v>0.63389454649796706</v>
      </c>
      <c r="AA175" s="5">
        <v>10</v>
      </c>
      <c r="AB175" s="5"/>
      <c r="AC175" s="5"/>
      <c r="AD175" s="4">
        <f t="shared" si="122"/>
        <v>1.0212976733814629</v>
      </c>
      <c r="AE175" s="5">
        <v>10</v>
      </c>
      <c r="AF175" s="5" t="s">
        <v>418</v>
      </c>
      <c r="AG175" s="5" t="s">
        <v>418</v>
      </c>
      <c r="AH175" s="5" t="s">
        <v>418</v>
      </c>
      <c r="AI175" s="5" t="s">
        <v>418</v>
      </c>
      <c r="AJ175" s="31">
        <f t="shared" si="83"/>
        <v>1.0742535902614758</v>
      </c>
      <c r="AK175" s="32">
        <v>1988</v>
      </c>
      <c r="AL175" s="24">
        <f t="shared" si="84"/>
        <v>2135.6</v>
      </c>
      <c r="AM175" s="24">
        <f t="shared" si="85"/>
        <v>147.59999999999991</v>
      </c>
      <c r="AN175" s="24"/>
      <c r="AO175" s="24">
        <v>106.6</v>
      </c>
      <c r="AP175" s="24">
        <v>209.3</v>
      </c>
      <c r="AQ175" s="24">
        <v>264.5</v>
      </c>
      <c r="AR175" s="24">
        <v>4</v>
      </c>
      <c r="AS175" s="24"/>
      <c r="AT175" s="24">
        <v>114.3</v>
      </c>
      <c r="AU175" s="24">
        <v>195.4</v>
      </c>
      <c r="AV175" s="24">
        <v>311.8</v>
      </c>
      <c r="AW175" s="24">
        <v>127.5</v>
      </c>
      <c r="AX175" s="24">
        <v>347.1</v>
      </c>
      <c r="AY175" s="24">
        <v>185.6</v>
      </c>
      <c r="AZ175" s="24">
        <v>165.10000000000002</v>
      </c>
      <c r="BA175" s="24"/>
      <c r="BB175" s="24">
        <f t="shared" si="86"/>
        <v>104.4</v>
      </c>
      <c r="BC175" s="63"/>
      <c r="BD175" s="39"/>
      <c r="BE175" s="39"/>
      <c r="BF175" s="63"/>
      <c r="BG175" s="63"/>
      <c r="BH175" s="39"/>
      <c r="BI175" s="24">
        <f t="shared" si="87"/>
        <v>104.4</v>
      </c>
      <c r="BJ175" s="24"/>
      <c r="BK175" s="85"/>
      <c r="BL175" s="85"/>
      <c r="BM175" s="85"/>
      <c r="BN175" s="85"/>
      <c r="BO175" s="85"/>
      <c r="BP175" s="85"/>
      <c r="BQ175" s="85"/>
      <c r="BR175" s="85"/>
      <c r="BS175" s="85"/>
      <c r="BT175" s="85"/>
      <c r="BU175" s="85"/>
      <c r="BV175" s="85"/>
      <c r="BW175" s="85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9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9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9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9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9"/>
      <c r="GV175" s="8"/>
      <c r="GW175" s="8"/>
    </row>
    <row r="176" spans="1:205" s="2" customFormat="1" ht="17.100000000000001" customHeight="1">
      <c r="A176" s="13" t="s">
        <v>158</v>
      </c>
      <c r="B176" s="5">
        <v>1</v>
      </c>
      <c r="C176" s="5">
        <v>10</v>
      </c>
      <c r="D176" s="5"/>
      <c r="E176" s="5"/>
      <c r="F176" s="4">
        <f t="shared" si="116"/>
        <v>1.048220462756553</v>
      </c>
      <c r="G176" s="5">
        <v>10</v>
      </c>
      <c r="H176" s="5"/>
      <c r="I176" s="5"/>
      <c r="J176" s="4">
        <f t="shared" si="117"/>
        <v>1.202211155378486</v>
      </c>
      <c r="K176" s="69">
        <v>15</v>
      </c>
      <c r="L176" s="5"/>
      <c r="M176" s="5"/>
      <c r="N176" s="4">
        <f t="shared" si="118"/>
        <v>1.2426865671641791</v>
      </c>
      <c r="O176" s="5">
        <v>15</v>
      </c>
      <c r="P176" s="5"/>
      <c r="Q176" s="5"/>
      <c r="R176" s="4">
        <f t="shared" si="119"/>
        <v>1.218332288401254</v>
      </c>
      <c r="S176" s="5">
        <v>5</v>
      </c>
      <c r="T176" s="5"/>
      <c r="U176" s="5"/>
      <c r="V176" s="4">
        <f t="shared" si="120"/>
        <v>1.1512301065719361</v>
      </c>
      <c r="W176" s="5">
        <v>10</v>
      </c>
      <c r="X176" s="5"/>
      <c r="Y176" s="5"/>
      <c r="Z176" s="4">
        <f t="shared" si="121"/>
        <v>0.63389454649796706</v>
      </c>
      <c r="AA176" s="5">
        <v>10</v>
      </c>
      <c r="AB176" s="5"/>
      <c r="AC176" s="5"/>
      <c r="AD176" s="4">
        <f t="shared" si="122"/>
        <v>1.0212976733814629</v>
      </c>
      <c r="AE176" s="5">
        <v>10</v>
      </c>
      <c r="AF176" s="5" t="s">
        <v>418</v>
      </c>
      <c r="AG176" s="5" t="s">
        <v>418</v>
      </c>
      <c r="AH176" s="5" t="s">
        <v>418</v>
      </c>
      <c r="AI176" s="5" t="s">
        <v>418</v>
      </c>
      <c r="AJ176" s="31">
        <f t="shared" si="83"/>
        <v>1.0742535902614758</v>
      </c>
      <c r="AK176" s="32">
        <v>2485</v>
      </c>
      <c r="AL176" s="24">
        <f t="shared" si="84"/>
        <v>2669.5</v>
      </c>
      <c r="AM176" s="24">
        <f t="shared" si="85"/>
        <v>184.5</v>
      </c>
      <c r="AN176" s="24"/>
      <c r="AO176" s="24">
        <v>210.8</v>
      </c>
      <c r="AP176" s="24">
        <v>176.7</v>
      </c>
      <c r="AQ176" s="24">
        <v>241.3</v>
      </c>
      <c r="AR176" s="24">
        <v>109.9</v>
      </c>
      <c r="AS176" s="24"/>
      <c r="AT176" s="24">
        <v>197.5</v>
      </c>
      <c r="AU176" s="24">
        <v>307</v>
      </c>
      <c r="AV176" s="24">
        <v>265.5</v>
      </c>
      <c r="AW176" s="24">
        <v>217.4</v>
      </c>
      <c r="AX176" s="24">
        <v>374.5</v>
      </c>
      <c r="AY176" s="24">
        <v>232.1</v>
      </c>
      <c r="AZ176" s="24">
        <v>206.3</v>
      </c>
      <c r="BA176" s="24"/>
      <c r="BB176" s="24">
        <f t="shared" si="86"/>
        <v>130.5</v>
      </c>
      <c r="BC176" s="63"/>
      <c r="BD176" s="39"/>
      <c r="BE176" s="39"/>
      <c r="BF176" s="63"/>
      <c r="BG176" s="63"/>
      <c r="BH176" s="39"/>
      <c r="BI176" s="24">
        <f t="shared" si="87"/>
        <v>130.5</v>
      </c>
      <c r="BJ176" s="24"/>
      <c r="BK176" s="85"/>
      <c r="BL176" s="85"/>
      <c r="BM176" s="85"/>
      <c r="BN176" s="85"/>
      <c r="BO176" s="85"/>
      <c r="BP176" s="85"/>
      <c r="BQ176" s="85"/>
      <c r="BR176" s="85"/>
      <c r="BS176" s="85"/>
      <c r="BT176" s="85"/>
      <c r="BU176" s="85"/>
      <c r="BV176" s="85"/>
      <c r="BW176" s="85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9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9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9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9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9"/>
      <c r="GV176" s="8"/>
      <c r="GW176" s="8"/>
    </row>
    <row r="177" spans="1:205" s="2" customFormat="1" ht="17.100000000000001" customHeight="1">
      <c r="A177" s="13" t="s">
        <v>159</v>
      </c>
      <c r="B177" s="5">
        <v>1</v>
      </c>
      <c r="C177" s="5">
        <v>10</v>
      </c>
      <c r="D177" s="5"/>
      <c r="E177" s="5"/>
      <c r="F177" s="4">
        <f t="shared" si="116"/>
        <v>1.048220462756553</v>
      </c>
      <c r="G177" s="5">
        <v>10</v>
      </c>
      <c r="H177" s="5"/>
      <c r="I177" s="5"/>
      <c r="J177" s="4">
        <f t="shared" si="117"/>
        <v>1.202211155378486</v>
      </c>
      <c r="K177" s="69">
        <v>15</v>
      </c>
      <c r="L177" s="5"/>
      <c r="M177" s="5"/>
      <c r="N177" s="4">
        <f t="shared" si="118"/>
        <v>1.2426865671641791</v>
      </c>
      <c r="O177" s="5">
        <v>15</v>
      </c>
      <c r="P177" s="5"/>
      <c r="Q177" s="5"/>
      <c r="R177" s="4">
        <f t="shared" si="119"/>
        <v>1.218332288401254</v>
      </c>
      <c r="S177" s="5">
        <v>5</v>
      </c>
      <c r="T177" s="5"/>
      <c r="U177" s="5"/>
      <c r="V177" s="4">
        <f t="shared" si="120"/>
        <v>1.1512301065719361</v>
      </c>
      <c r="W177" s="5">
        <v>10</v>
      </c>
      <c r="X177" s="5"/>
      <c r="Y177" s="5"/>
      <c r="Z177" s="4">
        <f t="shared" si="121"/>
        <v>0.63389454649796706</v>
      </c>
      <c r="AA177" s="5">
        <v>10</v>
      </c>
      <c r="AB177" s="5"/>
      <c r="AC177" s="5"/>
      <c r="AD177" s="4">
        <f t="shared" si="122"/>
        <v>1.0212976733814629</v>
      </c>
      <c r="AE177" s="5">
        <v>10</v>
      </c>
      <c r="AF177" s="5" t="s">
        <v>418</v>
      </c>
      <c r="AG177" s="5" t="s">
        <v>418</v>
      </c>
      <c r="AH177" s="5" t="s">
        <v>418</v>
      </c>
      <c r="AI177" s="5" t="s">
        <v>418</v>
      </c>
      <c r="AJ177" s="31">
        <f t="shared" si="83"/>
        <v>1.0742535902614758</v>
      </c>
      <c r="AK177" s="32">
        <v>1727</v>
      </c>
      <c r="AL177" s="24">
        <f t="shared" si="84"/>
        <v>1855.2</v>
      </c>
      <c r="AM177" s="24">
        <f t="shared" si="85"/>
        <v>128.20000000000005</v>
      </c>
      <c r="AN177" s="24"/>
      <c r="AO177" s="24">
        <v>118.6</v>
      </c>
      <c r="AP177" s="24">
        <v>142.9</v>
      </c>
      <c r="AQ177" s="24">
        <v>182.8</v>
      </c>
      <c r="AR177" s="24">
        <v>43.8</v>
      </c>
      <c r="AS177" s="24"/>
      <c r="AT177" s="24">
        <v>142.5</v>
      </c>
      <c r="AU177" s="24">
        <v>235.4</v>
      </c>
      <c r="AV177" s="24">
        <v>195.3</v>
      </c>
      <c r="AW177" s="24">
        <v>185.3</v>
      </c>
      <c r="AX177" s="24">
        <v>213.2</v>
      </c>
      <c r="AY177" s="24">
        <v>161.30000000000001</v>
      </c>
      <c r="AZ177" s="24">
        <v>143.4</v>
      </c>
      <c r="BA177" s="24"/>
      <c r="BB177" s="24">
        <f t="shared" si="86"/>
        <v>90.7</v>
      </c>
      <c r="BC177" s="63"/>
      <c r="BD177" s="39"/>
      <c r="BE177" s="39"/>
      <c r="BF177" s="63"/>
      <c r="BG177" s="63"/>
      <c r="BH177" s="39"/>
      <c r="BI177" s="24">
        <f t="shared" si="87"/>
        <v>90.7</v>
      </c>
      <c r="BJ177" s="24"/>
      <c r="BK177" s="85"/>
      <c r="BL177" s="85"/>
      <c r="BM177" s="85"/>
      <c r="BN177" s="85"/>
      <c r="BO177" s="85"/>
      <c r="BP177" s="85"/>
      <c r="BQ177" s="85"/>
      <c r="BR177" s="85"/>
      <c r="BS177" s="85"/>
      <c r="BT177" s="85"/>
      <c r="BU177" s="85"/>
      <c r="BV177" s="85"/>
      <c r="BW177" s="85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9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9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9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9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9"/>
      <c r="GV177" s="8"/>
      <c r="GW177" s="8"/>
    </row>
    <row r="178" spans="1:205" s="2" customFormat="1" ht="17.100000000000001" customHeight="1">
      <c r="A178" s="13" t="s">
        <v>160</v>
      </c>
      <c r="B178" s="5">
        <v>1</v>
      </c>
      <c r="C178" s="5">
        <v>10</v>
      </c>
      <c r="D178" s="5"/>
      <c r="E178" s="5"/>
      <c r="F178" s="4">
        <f t="shared" si="116"/>
        <v>1.048220462756553</v>
      </c>
      <c r="G178" s="5">
        <v>10</v>
      </c>
      <c r="H178" s="5"/>
      <c r="I178" s="5"/>
      <c r="J178" s="4">
        <f t="shared" si="117"/>
        <v>1.202211155378486</v>
      </c>
      <c r="K178" s="69">
        <v>15</v>
      </c>
      <c r="L178" s="5"/>
      <c r="M178" s="5"/>
      <c r="N178" s="4">
        <f t="shared" si="118"/>
        <v>1.2426865671641791</v>
      </c>
      <c r="O178" s="5">
        <v>15</v>
      </c>
      <c r="P178" s="5"/>
      <c r="Q178" s="5"/>
      <c r="R178" s="4">
        <f t="shared" si="119"/>
        <v>1.218332288401254</v>
      </c>
      <c r="S178" s="5">
        <v>5</v>
      </c>
      <c r="T178" s="5"/>
      <c r="U178" s="5"/>
      <c r="V178" s="4">
        <f t="shared" si="120"/>
        <v>1.1512301065719361</v>
      </c>
      <c r="W178" s="5">
        <v>10</v>
      </c>
      <c r="X178" s="5"/>
      <c r="Y178" s="5"/>
      <c r="Z178" s="4">
        <f t="shared" si="121"/>
        <v>0.63389454649796706</v>
      </c>
      <c r="AA178" s="5">
        <v>10</v>
      </c>
      <c r="AB178" s="5"/>
      <c r="AC178" s="5"/>
      <c r="AD178" s="4">
        <f t="shared" si="122"/>
        <v>1.0212976733814629</v>
      </c>
      <c r="AE178" s="5">
        <v>10</v>
      </c>
      <c r="AF178" s="5" t="s">
        <v>418</v>
      </c>
      <c r="AG178" s="5" t="s">
        <v>418</v>
      </c>
      <c r="AH178" s="5" t="s">
        <v>418</v>
      </c>
      <c r="AI178" s="5" t="s">
        <v>418</v>
      </c>
      <c r="AJ178" s="31">
        <f t="shared" si="83"/>
        <v>1.0742535902614758</v>
      </c>
      <c r="AK178" s="32">
        <v>2135</v>
      </c>
      <c r="AL178" s="24">
        <f t="shared" si="84"/>
        <v>2293.5</v>
      </c>
      <c r="AM178" s="24">
        <f t="shared" si="85"/>
        <v>158.5</v>
      </c>
      <c r="AN178" s="24"/>
      <c r="AO178" s="24">
        <v>154.69999999999999</v>
      </c>
      <c r="AP178" s="24">
        <v>196.9</v>
      </c>
      <c r="AQ178" s="24">
        <v>142.4</v>
      </c>
      <c r="AR178" s="24">
        <v>85.2</v>
      </c>
      <c r="AS178" s="24"/>
      <c r="AT178" s="24">
        <v>131.6</v>
      </c>
      <c r="AU178" s="24">
        <v>242.8</v>
      </c>
      <c r="AV178" s="24">
        <v>346</v>
      </c>
      <c r="AW178" s="24">
        <v>150.30000000000001</v>
      </c>
      <c r="AX178" s="24">
        <v>354.8</v>
      </c>
      <c r="AY178" s="24">
        <v>199.4</v>
      </c>
      <c r="AZ178" s="24">
        <v>177.3</v>
      </c>
      <c r="BA178" s="24"/>
      <c r="BB178" s="24">
        <f t="shared" si="86"/>
        <v>112.1</v>
      </c>
      <c r="BC178" s="63"/>
      <c r="BD178" s="39"/>
      <c r="BE178" s="39"/>
      <c r="BF178" s="63"/>
      <c r="BG178" s="63"/>
      <c r="BH178" s="39"/>
      <c r="BI178" s="24">
        <f t="shared" si="87"/>
        <v>112.1</v>
      </c>
      <c r="BJ178" s="24"/>
      <c r="BK178" s="85"/>
      <c r="BL178" s="85"/>
      <c r="BM178" s="85"/>
      <c r="BN178" s="85"/>
      <c r="BO178" s="85"/>
      <c r="BP178" s="85"/>
      <c r="BQ178" s="85"/>
      <c r="BR178" s="85"/>
      <c r="BS178" s="85"/>
      <c r="BT178" s="85"/>
      <c r="BU178" s="85"/>
      <c r="BV178" s="85"/>
      <c r="BW178" s="85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9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9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9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9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9"/>
      <c r="GV178" s="8"/>
      <c r="GW178" s="8"/>
    </row>
    <row r="179" spans="1:205" s="2" customFormat="1" ht="17.100000000000001" customHeight="1">
      <c r="A179" s="13" t="s">
        <v>95</v>
      </c>
      <c r="B179" s="5">
        <v>1</v>
      </c>
      <c r="C179" s="5">
        <v>10</v>
      </c>
      <c r="D179" s="5"/>
      <c r="E179" s="5"/>
      <c r="F179" s="4">
        <f t="shared" si="116"/>
        <v>1.048220462756553</v>
      </c>
      <c r="G179" s="5">
        <v>10</v>
      </c>
      <c r="H179" s="5"/>
      <c r="I179" s="5"/>
      <c r="J179" s="4">
        <f t="shared" si="117"/>
        <v>1.202211155378486</v>
      </c>
      <c r="K179" s="69">
        <v>15</v>
      </c>
      <c r="L179" s="5"/>
      <c r="M179" s="5"/>
      <c r="N179" s="4">
        <f t="shared" si="118"/>
        <v>1.2426865671641791</v>
      </c>
      <c r="O179" s="5">
        <v>15</v>
      </c>
      <c r="P179" s="5"/>
      <c r="Q179" s="5"/>
      <c r="R179" s="4">
        <f t="shared" si="119"/>
        <v>1.218332288401254</v>
      </c>
      <c r="S179" s="5">
        <v>5</v>
      </c>
      <c r="T179" s="5"/>
      <c r="U179" s="5"/>
      <c r="V179" s="4">
        <f t="shared" si="120"/>
        <v>1.1512301065719361</v>
      </c>
      <c r="W179" s="5">
        <v>10</v>
      </c>
      <c r="X179" s="5"/>
      <c r="Y179" s="5"/>
      <c r="Z179" s="4">
        <f t="shared" si="121"/>
        <v>0.63389454649796706</v>
      </c>
      <c r="AA179" s="5">
        <v>10</v>
      </c>
      <c r="AB179" s="5"/>
      <c r="AC179" s="5"/>
      <c r="AD179" s="4">
        <f t="shared" si="122"/>
        <v>1.0212976733814629</v>
      </c>
      <c r="AE179" s="5">
        <v>10</v>
      </c>
      <c r="AF179" s="5" t="s">
        <v>418</v>
      </c>
      <c r="AG179" s="5" t="s">
        <v>418</v>
      </c>
      <c r="AH179" s="5" t="s">
        <v>418</v>
      </c>
      <c r="AI179" s="5" t="s">
        <v>418</v>
      </c>
      <c r="AJ179" s="31">
        <f t="shared" si="83"/>
        <v>1.0742535902614758</v>
      </c>
      <c r="AK179" s="32">
        <v>2354</v>
      </c>
      <c r="AL179" s="24">
        <f t="shared" si="84"/>
        <v>2528.8000000000002</v>
      </c>
      <c r="AM179" s="24">
        <f t="shared" si="85"/>
        <v>174.80000000000018</v>
      </c>
      <c r="AN179" s="24"/>
      <c r="AO179" s="24">
        <v>104.9</v>
      </c>
      <c r="AP179" s="24">
        <v>157.6</v>
      </c>
      <c r="AQ179" s="24">
        <v>253.4</v>
      </c>
      <c r="AR179" s="24">
        <v>41.7</v>
      </c>
      <c r="AS179" s="24"/>
      <c r="AT179" s="24">
        <v>130.4</v>
      </c>
      <c r="AU179" s="24">
        <v>294.5</v>
      </c>
      <c r="AV179" s="24">
        <v>392.8</v>
      </c>
      <c r="AW179" s="24">
        <v>252.5</v>
      </c>
      <c r="AX179" s="24">
        <v>332</v>
      </c>
      <c r="AY179" s="24">
        <v>219.9</v>
      </c>
      <c r="AZ179" s="24">
        <v>203.4</v>
      </c>
      <c r="BA179" s="24">
        <v>30</v>
      </c>
      <c r="BB179" s="24">
        <f t="shared" si="86"/>
        <v>115.7</v>
      </c>
      <c r="BC179" s="63"/>
      <c r="BD179" s="39"/>
      <c r="BE179" s="39"/>
      <c r="BF179" s="63"/>
      <c r="BG179" s="63"/>
      <c r="BH179" s="39"/>
      <c r="BI179" s="24">
        <f t="shared" si="87"/>
        <v>115.7</v>
      </c>
      <c r="BJ179" s="24"/>
      <c r="BK179" s="85"/>
      <c r="BL179" s="85"/>
      <c r="BM179" s="85"/>
      <c r="BN179" s="85"/>
      <c r="BO179" s="85"/>
      <c r="BP179" s="85"/>
      <c r="BQ179" s="85"/>
      <c r="BR179" s="85"/>
      <c r="BS179" s="85"/>
      <c r="BT179" s="85"/>
      <c r="BU179" s="85"/>
      <c r="BV179" s="85"/>
      <c r="BW179" s="85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9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9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9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9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9"/>
      <c r="GV179" s="8"/>
      <c r="GW179" s="8"/>
    </row>
    <row r="180" spans="1:205" s="2" customFormat="1" ht="17.100000000000001" customHeight="1">
      <c r="A180" s="13" t="s">
        <v>161</v>
      </c>
      <c r="B180" s="5">
        <v>1</v>
      </c>
      <c r="C180" s="5">
        <v>10</v>
      </c>
      <c r="D180" s="5"/>
      <c r="E180" s="5"/>
      <c r="F180" s="4">
        <f t="shared" si="116"/>
        <v>1.048220462756553</v>
      </c>
      <c r="G180" s="5">
        <v>10</v>
      </c>
      <c r="H180" s="5"/>
      <c r="I180" s="5"/>
      <c r="J180" s="4">
        <f t="shared" si="117"/>
        <v>1.202211155378486</v>
      </c>
      <c r="K180" s="69">
        <v>15</v>
      </c>
      <c r="L180" s="5"/>
      <c r="M180" s="5"/>
      <c r="N180" s="4">
        <f t="shared" si="118"/>
        <v>1.2426865671641791</v>
      </c>
      <c r="O180" s="5">
        <v>15</v>
      </c>
      <c r="P180" s="5"/>
      <c r="Q180" s="5"/>
      <c r="R180" s="4">
        <f t="shared" si="119"/>
        <v>1.218332288401254</v>
      </c>
      <c r="S180" s="5">
        <v>5</v>
      </c>
      <c r="T180" s="5"/>
      <c r="U180" s="5"/>
      <c r="V180" s="4">
        <f t="shared" si="120"/>
        <v>1.1512301065719361</v>
      </c>
      <c r="W180" s="5">
        <v>10</v>
      </c>
      <c r="X180" s="5"/>
      <c r="Y180" s="5"/>
      <c r="Z180" s="4">
        <f t="shared" si="121"/>
        <v>0.63389454649796706</v>
      </c>
      <c r="AA180" s="5">
        <v>10</v>
      </c>
      <c r="AB180" s="5"/>
      <c r="AC180" s="5"/>
      <c r="AD180" s="4">
        <f t="shared" si="122"/>
        <v>1.0212976733814629</v>
      </c>
      <c r="AE180" s="5">
        <v>10</v>
      </c>
      <c r="AF180" s="5" t="s">
        <v>418</v>
      </c>
      <c r="AG180" s="5" t="s">
        <v>418</v>
      </c>
      <c r="AH180" s="5" t="s">
        <v>418</v>
      </c>
      <c r="AI180" s="5" t="s">
        <v>418</v>
      </c>
      <c r="AJ180" s="31">
        <f t="shared" si="83"/>
        <v>1.0742535902614758</v>
      </c>
      <c r="AK180" s="32">
        <v>2790</v>
      </c>
      <c r="AL180" s="24">
        <f t="shared" si="84"/>
        <v>2997.2</v>
      </c>
      <c r="AM180" s="24">
        <f t="shared" si="85"/>
        <v>207.19999999999982</v>
      </c>
      <c r="AN180" s="24"/>
      <c r="AO180" s="24">
        <v>116.8</v>
      </c>
      <c r="AP180" s="24">
        <v>160.4</v>
      </c>
      <c r="AQ180" s="24">
        <v>321.2</v>
      </c>
      <c r="AR180" s="24">
        <v>0</v>
      </c>
      <c r="AS180" s="24"/>
      <c r="AT180" s="24">
        <v>169.2</v>
      </c>
      <c r="AU180" s="24">
        <v>277</v>
      </c>
      <c r="AV180" s="24">
        <v>453.3</v>
      </c>
      <c r="AW180" s="24">
        <v>101.5</v>
      </c>
      <c r="AX180" s="24">
        <v>759</v>
      </c>
      <c r="AY180" s="24">
        <v>260.5</v>
      </c>
      <c r="AZ180" s="24">
        <v>231.7</v>
      </c>
      <c r="BA180" s="24"/>
      <c r="BB180" s="24">
        <f t="shared" si="86"/>
        <v>146.6</v>
      </c>
      <c r="BC180" s="63"/>
      <c r="BD180" s="39"/>
      <c r="BE180" s="39"/>
      <c r="BF180" s="63"/>
      <c r="BG180" s="63"/>
      <c r="BH180" s="39"/>
      <c r="BI180" s="24">
        <f t="shared" si="87"/>
        <v>146.6</v>
      </c>
      <c r="BJ180" s="24"/>
      <c r="BK180" s="85"/>
      <c r="BL180" s="85"/>
      <c r="BM180" s="85"/>
      <c r="BN180" s="85"/>
      <c r="BO180" s="85"/>
      <c r="BP180" s="85"/>
      <c r="BQ180" s="85"/>
      <c r="BR180" s="85"/>
      <c r="BS180" s="85"/>
      <c r="BT180" s="85"/>
      <c r="BU180" s="85"/>
      <c r="BV180" s="85"/>
      <c r="BW180" s="85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9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9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9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9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9"/>
      <c r="GV180" s="8"/>
      <c r="GW180" s="8"/>
    </row>
    <row r="181" spans="1:205" s="2" customFormat="1" ht="17.100000000000001" customHeight="1">
      <c r="A181" s="13" t="s">
        <v>162</v>
      </c>
      <c r="B181" s="5">
        <v>1</v>
      </c>
      <c r="C181" s="5">
        <v>10</v>
      </c>
      <c r="D181" s="5"/>
      <c r="E181" s="5"/>
      <c r="F181" s="4">
        <f t="shared" si="116"/>
        <v>1.048220462756553</v>
      </c>
      <c r="G181" s="5">
        <v>10</v>
      </c>
      <c r="H181" s="5"/>
      <c r="I181" s="5"/>
      <c r="J181" s="4">
        <f t="shared" si="117"/>
        <v>1.202211155378486</v>
      </c>
      <c r="K181" s="69">
        <v>15</v>
      </c>
      <c r="L181" s="5"/>
      <c r="M181" s="5"/>
      <c r="N181" s="4">
        <f t="shared" si="118"/>
        <v>1.2426865671641791</v>
      </c>
      <c r="O181" s="5">
        <v>15</v>
      </c>
      <c r="P181" s="5"/>
      <c r="Q181" s="5"/>
      <c r="R181" s="4">
        <f t="shared" si="119"/>
        <v>1.218332288401254</v>
      </c>
      <c r="S181" s="5">
        <v>5</v>
      </c>
      <c r="T181" s="5"/>
      <c r="U181" s="5"/>
      <c r="V181" s="4">
        <f t="shared" si="120"/>
        <v>1.1512301065719361</v>
      </c>
      <c r="W181" s="5">
        <v>10</v>
      </c>
      <c r="X181" s="5"/>
      <c r="Y181" s="5"/>
      <c r="Z181" s="4">
        <f t="shared" si="121"/>
        <v>0.63389454649796706</v>
      </c>
      <c r="AA181" s="5">
        <v>10</v>
      </c>
      <c r="AB181" s="5"/>
      <c r="AC181" s="5"/>
      <c r="AD181" s="4">
        <f t="shared" si="122"/>
        <v>1.0212976733814629</v>
      </c>
      <c r="AE181" s="5">
        <v>10</v>
      </c>
      <c r="AF181" s="5" t="s">
        <v>418</v>
      </c>
      <c r="AG181" s="5" t="s">
        <v>418</v>
      </c>
      <c r="AH181" s="5" t="s">
        <v>418</v>
      </c>
      <c r="AI181" s="5" t="s">
        <v>418</v>
      </c>
      <c r="AJ181" s="31">
        <f t="shared" si="83"/>
        <v>1.0742535902614758</v>
      </c>
      <c r="AK181" s="32">
        <v>4642</v>
      </c>
      <c r="AL181" s="24">
        <f t="shared" si="84"/>
        <v>4986.7</v>
      </c>
      <c r="AM181" s="24">
        <f t="shared" si="85"/>
        <v>344.69999999999982</v>
      </c>
      <c r="AN181" s="24"/>
      <c r="AO181" s="24">
        <v>388</v>
      </c>
      <c r="AP181" s="24">
        <v>280.7</v>
      </c>
      <c r="AQ181" s="24">
        <v>448.1</v>
      </c>
      <c r="AR181" s="24">
        <v>223.6</v>
      </c>
      <c r="AS181" s="24"/>
      <c r="AT181" s="24">
        <v>347.3</v>
      </c>
      <c r="AU181" s="24">
        <v>554.79999999999995</v>
      </c>
      <c r="AV181" s="24">
        <v>471.9</v>
      </c>
      <c r="AW181" s="24">
        <v>378.4</v>
      </c>
      <c r="AX181" s="24">
        <v>831.1</v>
      </c>
      <c r="AY181" s="24">
        <v>433.5</v>
      </c>
      <c r="AZ181" s="24">
        <v>385.5</v>
      </c>
      <c r="BA181" s="24"/>
      <c r="BB181" s="24">
        <f t="shared" si="86"/>
        <v>243.8</v>
      </c>
      <c r="BC181" s="63"/>
      <c r="BD181" s="39"/>
      <c r="BE181" s="39"/>
      <c r="BF181" s="63"/>
      <c r="BG181" s="63"/>
      <c r="BH181" s="39"/>
      <c r="BI181" s="24">
        <f t="shared" si="87"/>
        <v>243.8</v>
      </c>
      <c r="BJ181" s="24"/>
      <c r="BK181" s="85"/>
      <c r="BL181" s="85"/>
      <c r="BM181" s="85"/>
      <c r="BN181" s="85"/>
      <c r="BO181" s="85"/>
      <c r="BP181" s="85"/>
      <c r="BQ181" s="85"/>
      <c r="BR181" s="85"/>
      <c r="BS181" s="85"/>
      <c r="BT181" s="85"/>
      <c r="BU181" s="85"/>
      <c r="BV181" s="85"/>
      <c r="BW181" s="85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9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9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9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9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9"/>
      <c r="GV181" s="8"/>
      <c r="GW181" s="8"/>
    </row>
    <row r="182" spans="1:205" s="2" customFormat="1" ht="17.100000000000001" customHeight="1">
      <c r="A182" s="13" t="s">
        <v>163</v>
      </c>
      <c r="B182" s="5">
        <v>1</v>
      </c>
      <c r="C182" s="5">
        <v>10</v>
      </c>
      <c r="D182" s="5"/>
      <c r="E182" s="5"/>
      <c r="F182" s="4">
        <f t="shared" si="116"/>
        <v>1.048220462756553</v>
      </c>
      <c r="G182" s="5">
        <v>10</v>
      </c>
      <c r="H182" s="5"/>
      <c r="I182" s="5"/>
      <c r="J182" s="4">
        <f t="shared" si="117"/>
        <v>1.202211155378486</v>
      </c>
      <c r="K182" s="69">
        <v>15</v>
      </c>
      <c r="L182" s="5"/>
      <c r="M182" s="5"/>
      <c r="N182" s="4">
        <f t="shared" si="118"/>
        <v>1.2426865671641791</v>
      </c>
      <c r="O182" s="5">
        <v>15</v>
      </c>
      <c r="P182" s="5"/>
      <c r="Q182" s="5"/>
      <c r="R182" s="4">
        <f t="shared" si="119"/>
        <v>1.218332288401254</v>
      </c>
      <c r="S182" s="5">
        <v>5</v>
      </c>
      <c r="T182" s="5"/>
      <c r="U182" s="5"/>
      <c r="V182" s="4">
        <f t="shared" si="120"/>
        <v>1.1512301065719361</v>
      </c>
      <c r="W182" s="5">
        <v>10</v>
      </c>
      <c r="X182" s="5"/>
      <c r="Y182" s="5"/>
      <c r="Z182" s="4">
        <f t="shared" si="121"/>
        <v>0.63389454649796706</v>
      </c>
      <c r="AA182" s="5">
        <v>10</v>
      </c>
      <c r="AB182" s="5"/>
      <c r="AC182" s="5"/>
      <c r="AD182" s="4">
        <f t="shared" si="122"/>
        <v>1.0212976733814629</v>
      </c>
      <c r="AE182" s="5">
        <v>10</v>
      </c>
      <c r="AF182" s="5" t="s">
        <v>418</v>
      </c>
      <c r="AG182" s="5" t="s">
        <v>418</v>
      </c>
      <c r="AH182" s="5" t="s">
        <v>418</v>
      </c>
      <c r="AI182" s="5" t="s">
        <v>418</v>
      </c>
      <c r="AJ182" s="31">
        <f t="shared" si="83"/>
        <v>1.0742535902614758</v>
      </c>
      <c r="AK182" s="32">
        <v>2651</v>
      </c>
      <c r="AL182" s="24">
        <f t="shared" si="84"/>
        <v>2847.8</v>
      </c>
      <c r="AM182" s="24">
        <f t="shared" si="85"/>
        <v>196.80000000000018</v>
      </c>
      <c r="AN182" s="24"/>
      <c r="AO182" s="24">
        <v>207.1</v>
      </c>
      <c r="AP182" s="24">
        <v>263.3</v>
      </c>
      <c r="AQ182" s="24">
        <v>210.6</v>
      </c>
      <c r="AR182" s="24">
        <v>68.3</v>
      </c>
      <c r="AS182" s="24"/>
      <c r="AT182" s="24">
        <v>195.3</v>
      </c>
      <c r="AU182" s="24">
        <v>354.7</v>
      </c>
      <c r="AV182" s="24">
        <v>310</v>
      </c>
      <c r="AW182" s="24">
        <v>257.8</v>
      </c>
      <c r="AX182" s="24">
        <v>373.8</v>
      </c>
      <c r="AY182" s="24">
        <v>247.6</v>
      </c>
      <c r="AZ182" s="24">
        <v>220.1</v>
      </c>
      <c r="BA182" s="24"/>
      <c r="BB182" s="24">
        <f t="shared" si="86"/>
        <v>139.19999999999999</v>
      </c>
      <c r="BC182" s="63"/>
      <c r="BD182" s="39"/>
      <c r="BE182" s="39"/>
      <c r="BF182" s="63"/>
      <c r="BG182" s="63"/>
      <c r="BH182" s="39"/>
      <c r="BI182" s="24">
        <f t="shared" si="87"/>
        <v>139.19999999999999</v>
      </c>
      <c r="BJ182" s="24"/>
      <c r="BK182" s="85"/>
      <c r="BL182" s="85"/>
      <c r="BM182" s="85"/>
      <c r="BN182" s="85"/>
      <c r="BO182" s="85"/>
      <c r="BP182" s="85"/>
      <c r="BQ182" s="85"/>
      <c r="BR182" s="85"/>
      <c r="BS182" s="85"/>
      <c r="BT182" s="85"/>
      <c r="BU182" s="85"/>
      <c r="BV182" s="85"/>
      <c r="BW182" s="85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9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9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9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9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9"/>
      <c r="GV182" s="8"/>
      <c r="GW182" s="8"/>
    </row>
    <row r="183" spans="1:205" s="2" customFormat="1" ht="17.100000000000001" customHeight="1">
      <c r="A183" s="17" t="s">
        <v>164</v>
      </c>
      <c r="B183" s="10"/>
      <c r="C183" s="10"/>
      <c r="D183" s="10"/>
      <c r="E183" s="10"/>
      <c r="F183" s="10"/>
      <c r="G183" s="10"/>
      <c r="H183" s="10"/>
      <c r="I183" s="10"/>
      <c r="J183" s="10"/>
      <c r="K183" s="73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85"/>
      <c r="BL183" s="85"/>
      <c r="BM183" s="85"/>
      <c r="BN183" s="85"/>
      <c r="BO183" s="85"/>
      <c r="BP183" s="85"/>
      <c r="BQ183" s="85"/>
      <c r="BR183" s="85"/>
      <c r="BS183" s="85"/>
      <c r="BT183" s="85"/>
      <c r="BU183" s="85"/>
      <c r="BV183" s="85"/>
      <c r="BW183" s="85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9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9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9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9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9"/>
      <c r="GV183" s="8"/>
      <c r="GW183" s="8"/>
    </row>
    <row r="184" spans="1:205" s="2" customFormat="1" ht="17.100000000000001" customHeight="1">
      <c r="A184" s="13" t="s">
        <v>165</v>
      </c>
      <c r="B184" s="5">
        <v>1</v>
      </c>
      <c r="C184" s="5">
        <v>10</v>
      </c>
      <c r="D184" s="5"/>
      <c r="E184" s="5"/>
      <c r="F184" s="4">
        <f>F$42</f>
        <v>1.0890771558245083</v>
      </c>
      <c r="G184" s="5">
        <v>10</v>
      </c>
      <c r="H184" s="5"/>
      <c r="I184" s="5"/>
      <c r="J184" s="4">
        <f>J$42</f>
        <v>1.0210526315789474</v>
      </c>
      <c r="K184" s="69">
        <v>15</v>
      </c>
      <c r="L184" s="5"/>
      <c r="M184" s="5"/>
      <c r="N184" s="4">
        <f>N$42</f>
        <v>1.2221052631578948</v>
      </c>
      <c r="O184" s="5">
        <v>15</v>
      </c>
      <c r="P184" s="5"/>
      <c r="Q184" s="5"/>
      <c r="R184" s="4">
        <f>R$42</f>
        <v>1.2077435897435898</v>
      </c>
      <c r="S184" s="5">
        <v>5</v>
      </c>
      <c r="T184" s="5"/>
      <c r="U184" s="5"/>
      <c r="V184" s="4">
        <f>V$42</f>
        <v>1.0017345844504022</v>
      </c>
      <c r="W184" s="5">
        <v>10</v>
      </c>
      <c r="X184" s="5"/>
      <c r="Y184" s="5"/>
      <c r="Z184" s="4">
        <f>Z$42</f>
        <v>1.0198797879148003</v>
      </c>
      <c r="AA184" s="5">
        <v>10</v>
      </c>
      <c r="AB184" s="5"/>
      <c r="AC184" s="5"/>
      <c r="AD184" s="4">
        <f>AD$42</f>
        <v>1.0432326764144946</v>
      </c>
      <c r="AE184" s="5">
        <v>10</v>
      </c>
      <c r="AF184" s="5" t="s">
        <v>418</v>
      </c>
      <c r="AG184" s="5" t="s">
        <v>418</v>
      </c>
      <c r="AH184" s="5" t="s">
        <v>418</v>
      </c>
      <c r="AI184" s="5" t="s">
        <v>418</v>
      </c>
      <c r="AJ184" s="31">
        <f t="shared" si="83"/>
        <v>1.07323915783309</v>
      </c>
      <c r="AK184" s="32">
        <v>1692</v>
      </c>
      <c r="AL184" s="24">
        <f t="shared" si="84"/>
        <v>1815.9</v>
      </c>
      <c r="AM184" s="24">
        <f t="shared" si="85"/>
        <v>123.90000000000009</v>
      </c>
      <c r="AN184" s="24"/>
      <c r="AO184" s="24">
        <v>119.6</v>
      </c>
      <c r="AP184" s="24">
        <v>116.4</v>
      </c>
      <c r="AQ184" s="24">
        <v>191.9</v>
      </c>
      <c r="AR184" s="24">
        <v>141.9</v>
      </c>
      <c r="AS184" s="24"/>
      <c r="AT184" s="24">
        <v>84.5</v>
      </c>
      <c r="AU184" s="24">
        <v>119.2</v>
      </c>
      <c r="AV184" s="24">
        <v>309.39999999999998</v>
      </c>
      <c r="AW184" s="24">
        <v>181.5</v>
      </c>
      <c r="AX184" s="24">
        <v>318.60000000000002</v>
      </c>
      <c r="AY184" s="24">
        <v>103.1</v>
      </c>
      <c r="AZ184" s="24">
        <v>114.5</v>
      </c>
      <c r="BA184" s="24"/>
      <c r="BB184" s="24">
        <f t="shared" si="86"/>
        <v>15.3</v>
      </c>
      <c r="BC184" s="63"/>
      <c r="BD184" s="39"/>
      <c r="BE184" s="39"/>
      <c r="BF184" s="63"/>
      <c r="BG184" s="63"/>
      <c r="BH184" s="63"/>
      <c r="BI184" s="24">
        <f t="shared" si="87"/>
        <v>15.3</v>
      </c>
      <c r="BJ184" s="24"/>
      <c r="BK184" s="85"/>
      <c r="BL184" s="85"/>
      <c r="BM184" s="85"/>
      <c r="BN184" s="85"/>
      <c r="BO184" s="85"/>
      <c r="BP184" s="85"/>
      <c r="BQ184" s="85"/>
      <c r="BR184" s="85"/>
      <c r="BS184" s="85"/>
      <c r="BT184" s="85"/>
      <c r="BU184" s="85"/>
      <c r="BV184" s="85"/>
      <c r="BW184" s="85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9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9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9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9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9"/>
      <c r="GV184" s="8"/>
      <c r="GW184" s="8"/>
    </row>
    <row r="185" spans="1:205" s="2" customFormat="1" ht="17.100000000000001" customHeight="1">
      <c r="A185" s="13" t="s">
        <v>166</v>
      </c>
      <c r="B185" s="5">
        <v>1</v>
      </c>
      <c r="C185" s="5">
        <v>10</v>
      </c>
      <c r="D185" s="5"/>
      <c r="E185" s="5"/>
      <c r="F185" s="4">
        <f t="shared" ref="F185:F189" si="123">F$42</f>
        <v>1.0890771558245083</v>
      </c>
      <c r="G185" s="5">
        <v>10</v>
      </c>
      <c r="H185" s="5"/>
      <c r="I185" s="5"/>
      <c r="J185" s="4">
        <f t="shared" ref="J185:J189" si="124">J$42</f>
        <v>1.0210526315789474</v>
      </c>
      <c r="K185" s="69">
        <v>15</v>
      </c>
      <c r="L185" s="5"/>
      <c r="M185" s="5"/>
      <c r="N185" s="4">
        <f t="shared" ref="N185:N189" si="125">N$42</f>
        <v>1.2221052631578948</v>
      </c>
      <c r="O185" s="5">
        <v>15</v>
      </c>
      <c r="P185" s="5"/>
      <c r="Q185" s="5"/>
      <c r="R185" s="4">
        <f t="shared" ref="R185:R189" si="126">R$42</f>
        <v>1.2077435897435898</v>
      </c>
      <c r="S185" s="5">
        <v>5</v>
      </c>
      <c r="T185" s="5"/>
      <c r="U185" s="5"/>
      <c r="V185" s="4">
        <f t="shared" ref="V185:V189" si="127">V$42</f>
        <v>1.0017345844504022</v>
      </c>
      <c r="W185" s="5">
        <v>10</v>
      </c>
      <c r="X185" s="5"/>
      <c r="Y185" s="5"/>
      <c r="Z185" s="4">
        <f t="shared" ref="Z185:Z189" si="128">Z$42</f>
        <v>1.0198797879148003</v>
      </c>
      <c r="AA185" s="5">
        <v>10</v>
      </c>
      <c r="AB185" s="5"/>
      <c r="AC185" s="5"/>
      <c r="AD185" s="4">
        <f t="shared" ref="AD185:AD189" si="129">AD$42</f>
        <v>1.0432326764144946</v>
      </c>
      <c r="AE185" s="5">
        <v>10</v>
      </c>
      <c r="AF185" s="5" t="s">
        <v>418</v>
      </c>
      <c r="AG185" s="5" t="s">
        <v>418</v>
      </c>
      <c r="AH185" s="5" t="s">
        <v>418</v>
      </c>
      <c r="AI185" s="5" t="s">
        <v>418</v>
      </c>
      <c r="AJ185" s="31">
        <f t="shared" si="83"/>
        <v>1.07323915783309</v>
      </c>
      <c r="AK185" s="32">
        <v>1610</v>
      </c>
      <c r="AL185" s="24">
        <f t="shared" si="84"/>
        <v>1727.9</v>
      </c>
      <c r="AM185" s="24">
        <f t="shared" si="85"/>
        <v>117.90000000000009</v>
      </c>
      <c r="AN185" s="24"/>
      <c r="AO185" s="24">
        <v>116.9</v>
      </c>
      <c r="AP185" s="24">
        <v>157.19999999999999</v>
      </c>
      <c r="AQ185" s="24">
        <v>190.2</v>
      </c>
      <c r="AR185" s="24">
        <v>179.7</v>
      </c>
      <c r="AS185" s="24"/>
      <c r="AT185" s="24">
        <v>114.1</v>
      </c>
      <c r="AU185" s="24">
        <v>64.8</v>
      </c>
      <c r="AV185" s="24">
        <v>235</v>
      </c>
      <c r="AW185" s="24">
        <v>136</v>
      </c>
      <c r="AX185" s="24">
        <v>312.39999999999998</v>
      </c>
      <c r="AY185" s="24">
        <v>98.2</v>
      </c>
      <c r="AZ185" s="24">
        <v>109</v>
      </c>
      <c r="BA185" s="24"/>
      <c r="BB185" s="24">
        <f t="shared" si="86"/>
        <v>14.4</v>
      </c>
      <c r="BC185" s="63"/>
      <c r="BD185" s="39"/>
      <c r="BE185" s="39"/>
      <c r="BF185" s="63"/>
      <c r="BG185" s="63"/>
      <c r="BH185" s="63"/>
      <c r="BI185" s="24">
        <f t="shared" si="87"/>
        <v>14.4</v>
      </c>
      <c r="BJ185" s="24"/>
      <c r="BK185" s="85"/>
      <c r="BL185" s="85"/>
      <c r="BM185" s="85"/>
      <c r="BN185" s="85"/>
      <c r="BO185" s="85"/>
      <c r="BP185" s="85"/>
      <c r="BQ185" s="85"/>
      <c r="BR185" s="85"/>
      <c r="BS185" s="85"/>
      <c r="BT185" s="85"/>
      <c r="BU185" s="85"/>
      <c r="BV185" s="85"/>
      <c r="BW185" s="85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9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9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9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9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9"/>
      <c r="GV185" s="8"/>
      <c r="GW185" s="8"/>
    </row>
    <row r="186" spans="1:205" s="2" customFormat="1" ht="17.100000000000001" customHeight="1">
      <c r="A186" s="13" t="s">
        <v>167</v>
      </c>
      <c r="B186" s="5">
        <v>1</v>
      </c>
      <c r="C186" s="5">
        <v>10</v>
      </c>
      <c r="D186" s="5"/>
      <c r="E186" s="5"/>
      <c r="F186" s="4">
        <f t="shared" si="123"/>
        <v>1.0890771558245083</v>
      </c>
      <c r="G186" s="5">
        <v>10</v>
      </c>
      <c r="H186" s="5"/>
      <c r="I186" s="5"/>
      <c r="J186" s="4">
        <f t="shared" si="124"/>
        <v>1.0210526315789474</v>
      </c>
      <c r="K186" s="69">
        <v>15</v>
      </c>
      <c r="L186" s="5"/>
      <c r="M186" s="5"/>
      <c r="N186" s="4">
        <f t="shared" si="125"/>
        <v>1.2221052631578948</v>
      </c>
      <c r="O186" s="5">
        <v>15</v>
      </c>
      <c r="P186" s="5"/>
      <c r="Q186" s="5"/>
      <c r="R186" s="4">
        <f t="shared" si="126"/>
        <v>1.2077435897435898</v>
      </c>
      <c r="S186" s="5">
        <v>5</v>
      </c>
      <c r="T186" s="5"/>
      <c r="U186" s="5"/>
      <c r="V186" s="4">
        <f t="shared" si="127"/>
        <v>1.0017345844504022</v>
      </c>
      <c r="W186" s="5">
        <v>10</v>
      </c>
      <c r="X186" s="5"/>
      <c r="Y186" s="5"/>
      <c r="Z186" s="4">
        <f t="shared" si="128"/>
        <v>1.0198797879148003</v>
      </c>
      <c r="AA186" s="5">
        <v>10</v>
      </c>
      <c r="AB186" s="5"/>
      <c r="AC186" s="5"/>
      <c r="AD186" s="4">
        <f t="shared" si="129"/>
        <v>1.0432326764144946</v>
      </c>
      <c r="AE186" s="5">
        <v>10</v>
      </c>
      <c r="AF186" s="5" t="s">
        <v>418</v>
      </c>
      <c r="AG186" s="5" t="s">
        <v>418</v>
      </c>
      <c r="AH186" s="5" t="s">
        <v>418</v>
      </c>
      <c r="AI186" s="5" t="s">
        <v>418</v>
      </c>
      <c r="AJ186" s="31">
        <f t="shared" si="83"/>
        <v>1.07323915783309</v>
      </c>
      <c r="AK186" s="32">
        <v>1515</v>
      </c>
      <c r="AL186" s="24">
        <f t="shared" si="84"/>
        <v>1626</v>
      </c>
      <c r="AM186" s="24">
        <f t="shared" si="85"/>
        <v>111</v>
      </c>
      <c r="AN186" s="24"/>
      <c r="AO186" s="24">
        <v>87.1</v>
      </c>
      <c r="AP186" s="24">
        <v>159.9</v>
      </c>
      <c r="AQ186" s="24">
        <v>208.6</v>
      </c>
      <c r="AR186" s="24">
        <v>108.7</v>
      </c>
      <c r="AS186" s="24"/>
      <c r="AT186" s="24">
        <v>130.80000000000001</v>
      </c>
      <c r="AU186" s="24">
        <v>204.8</v>
      </c>
      <c r="AV186" s="24">
        <v>220.8</v>
      </c>
      <c r="AW186" s="24">
        <v>93.3</v>
      </c>
      <c r="AX186" s="24">
        <v>203.4</v>
      </c>
      <c r="AY186" s="24">
        <v>92.3</v>
      </c>
      <c r="AZ186" s="24">
        <v>102.5</v>
      </c>
      <c r="BA186" s="24"/>
      <c r="BB186" s="24">
        <f t="shared" si="86"/>
        <v>13.8</v>
      </c>
      <c r="BC186" s="63"/>
      <c r="BD186" s="39"/>
      <c r="BE186" s="39"/>
      <c r="BF186" s="63"/>
      <c r="BG186" s="63"/>
      <c r="BH186" s="63"/>
      <c r="BI186" s="24">
        <f t="shared" si="87"/>
        <v>13.8</v>
      </c>
      <c r="BJ186" s="24"/>
      <c r="BK186" s="85"/>
      <c r="BL186" s="85"/>
      <c r="BM186" s="85"/>
      <c r="BN186" s="85"/>
      <c r="BO186" s="85"/>
      <c r="BP186" s="85"/>
      <c r="BQ186" s="85"/>
      <c r="BR186" s="85"/>
      <c r="BS186" s="85"/>
      <c r="BT186" s="85"/>
      <c r="BU186" s="85"/>
      <c r="BV186" s="85"/>
      <c r="BW186" s="85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9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9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9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9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9"/>
      <c r="GV186" s="8"/>
      <c r="GW186" s="8"/>
    </row>
    <row r="187" spans="1:205" s="2" customFormat="1" ht="17.100000000000001" customHeight="1">
      <c r="A187" s="13" t="s">
        <v>168</v>
      </c>
      <c r="B187" s="5">
        <v>1</v>
      </c>
      <c r="C187" s="5">
        <v>10</v>
      </c>
      <c r="D187" s="5"/>
      <c r="E187" s="5"/>
      <c r="F187" s="4">
        <f t="shared" si="123"/>
        <v>1.0890771558245083</v>
      </c>
      <c r="G187" s="5">
        <v>10</v>
      </c>
      <c r="H187" s="5"/>
      <c r="I187" s="5"/>
      <c r="J187" s="4">
        <f t="shared" si="124"/>
        <v>1.0210526315789474</v>
      </c>
      <c r="K187" s="69">
        <v>15</v>
      </c>
      <c r="L187" s="5"/>
      <c r="M187" s="5"/>
      <c r="N187" s="4">
        <f t="shared" si="125"/>
        <v>1.2221052631578948</v>
      </c>
      <c r="O187" s="5">
        <v>15</v>
      </c>
      <c r="P187" s="5"/>
      <c r="Q187" s="5"/>
      <c r="R187" s="4">
        <f t="shared" si="126"/>
        <v>1.2077435897435898</v>
      </c>
      <c r="S187" s="5">
        <v>5</v>
      </c>
      <c r="T187" s="5"/>
      <c r="U187" s="5"/>
      <c r="V187" s="4">
        <f t="shared" si="127"/>
        <v>1.0017345844504022</v>
      </c>
      <c r="W187" s="5">
        <v>10</v>
      </c>
      <c r="X187" s="5"/>
      <c r="Y187" s="5"/>
      <c r="Z187" s="4">
        <f t="shared" si="128"/>
        <v>1.0198797879148003</v>
      </c>
      <c r="AA187" s="5">
        <v>10</v>
      </c>
      <c r="AB187" s="5"/>
      <c r="AC187" s="5"/>
      <c r="AD187" s="4">
        <f t="shared" si="129"/>
        <v>1.0432326764144946</v>
      </c>
      <c r="AE187" s="5">
        <v>10</v>
      </c>
      <c r="AF187" s="5" t="s">
        <v>418</v>
      </c>
      <c r="AG187" s="5" t="s">
        <v>418</v>
      </c>
      <c r="AH187" s="5" t="s">
        <v>418</v>
      </c>
      <c r="AI187" s="5" t="s">
        <v>418</v>
      </c>
      <c r="AJ187" s="31">
        <f t="shared" ref="AJ187:AJ249" si="130">(B187*C187+F187*G187+J187*K187+N187*O187+R187*S187+V187*W187+Z187*AA187+AD187*AE187)/(C187+G187+K187+O187+S187+W187+AA187+AE187)</f>
        <v>1.07323915783309</v>
      </c>
      <c r="AK187" s="32">
        <v>1156</v>
      </c>
      <c r="AL187" s="24">
        <f t="shared" ref="AL187:AL249" si="131">ROUND(AJ187*AK187,1)</f>
        <v>1240.7</v>
      </c>
      <c r="AM187" s="24">
        <f t="shared" ref="AM187:AM249" si="132">AL187-AK187</f>
        <v>84.700000000000045</v>
      </c>
      <c r="AN187" s="24"/>
      <c r="AO187" s="24">
        <v>62.5</v>
      </c>
      <c r="AP187" s="24">
        <v>58.8</v>
      </c>
      <c r="AQ187" s="24">
        <v>132.80000000000001</v>
      </c>
      <c r="AR187" s="24">
        <v>114.7</v>
      </c>
      <c r="AS187" s="24"/>
      <c r="AT187" s="24">
        <v>65.2</v>
      </c>
      <c r="AU187" s="24">
        <v>81.900000000000006</v>
      </c>
      <c r="AV187" s="24">
        <v>222.4</v>
      </c>
      <c r="AW187" s="24">
        <v>112</v>
      </c>
      <c r="AX187" s="24">
        <v>231.3</v>
      </c>
      <c r="AY187" s="24">
        <v>70.400000000000006</v>
      </c>
      <c r="AZ187" s="24">
        <v>78.2</v>
      </c>
      <c r="BA187" s="24"/>
      <c r="BB187" s="24">
        <f t="shared" ref="BB187:BB249" si="133">ROUND(AL187-SUM(AN187:BA187),1)</f>
        <v>10.5</v>
      </c>
      <c r="BC187" s="63"/>
      <c r="BD187" s="39"/>
      <c r="BE187" s="39"/>
      <c r="BF187" s="63"/>
      <c r="BG187" s="63"/>
      <c r="BH187" s="39"/>
      <c r="BI187" s="24">
        <f t="shared" ref="BI187:BI249" si="134">IF(OR(BC187="+",BD187="+",BE187="+",BF187="+",BG187="+",BH187="+"),0,BB187)</f>
        <v>10.5</v>
      </c>
      <c r="BJ187" s="24"/>
      <c r="BK187" s="85"/>
      <c r="BL187" s="85"/>
      <c r="BM187" s="85"/>
      <c r="BN187" s="85"/>
      <c r="BO187" s="85"/>
      <c r="BP187" s="85"/>
      <c r="BQ187" s="85"/>
      <c r="BR187" s="85"/>
      <c r="BS187" s="85"/>
      <c r="BT187" s="85"/>
      <c r="BU187" s="85"/>
      <c r="BV187" s="85"/>
      <c r="BW187" s="85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9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9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9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9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9"/>
      <c r="GV187" s="8"/>
      <c r="GW187" s="8"/>
    </row>
    <row r="188" spans="1:205" s="2" customFormat="1" ht="17.100000000000001" customHeight="1">
      <c r="A188" s="13" t="s">
        <v>169</v>
      </c>
      <c r="B188" s="5">
        <v>1</v>
      </c>
      <c r="C188" s="5">
        <v>10</v>
      </c>
      <c r="D188" s="5"/>
      <c r="E188" s="5"/>
      <c r="F188" s="4">
        <f t="shared" si="123"/>
        <v>1.0890771558245083</v>
      </c>
      <c r="G188" s="5">
        <v>10</v>
      </c>
      <c r="H188" s="5"/>
      <c r="I188" s="5"/>
      <c r="J188" s="4">
        <f t="shared" si="124"/>
        <v>1.0210526315789474</v>
      </c>
      <c r="K188" s="69">
        <v>15</v>
      </c>
      <c r="L188" s="5"/>
      <c r="M188" s="5"/>
      <c r="N188" s="4">
        <f t="shared" si="125"/>
        <v>1.2221052631578948</v>
      </c>
      <c r="O188" s="5">
        <v>15</v>
      </c>
      <c r="P188" s="5"/>
      <c r="Q188" s="5"/>
      <c r="R188" s="4">
        <f t="shared" si="126"/>
        <v>1.2077435897435898</v>
      </c>
      <c r="S188" s="5">
        <v>5</v>
      </c>
      <c r="T188" s="5"/>
      <c r="U188" s="5"/>
      <c r="V188" s="4">
        <f t="shared" si="127"/>
        <v>1.0017345844504022</v>
      </c>
      <c r="W188" s="5">
        <v>10</v>
      </c>
      <c r="X188" s="5"/>
      <c r="Y188" s="5"/>
      <c r="Z188" s="4">
        <f t="shared" si="128"/>
        <v>1.0198797879148003</v>
      </c>
      <c r="AA188" s="5">
        <v>10</v>
      </c>
      <c r="AB188" s="5"/>
      <c r="AC188" s="5"/>
      <c r="AD188" s="4">
        <f t="shared" si="129"/>
        <v>1.0432326764144946</v>
      </c>
      <c r="AE188" s="5">
        <v>10</v>
      </c>
      <c r="AF188" s="5" t="s">
        <v>418</v>
      </c>
      <c r="AG188" s="5" t="s">
        <v>418</v>
      </c>
      <c r="AH188" s="5" t="s">
        <v>418</v>
      </c>
      <c r="AI188" s="5" t="s">
        <v>418</v>
      </c>
      <c r="AJ188" s="31">
        <f t="shared" si="130"/>
        <v>1.07323915783309</v>
      </c>
      <c r="AK188" s="32">
        <v>1130</v>
      </c>
      <c r="AL188" s="24">
        <f t="shared" si="131"/>
        <v>1212.8</v>
      </c>
      <c r="AM188" s="24">
        <f t="shared" si="132"/>
        <v>82.799999999999955</v>
      </c>
      <c r="AN188" s="24"/>
      <c r="AO188" s="24">
        <v>102.5</v>
      </c>
      <c r="AP188" s="24">
        <v>95.4</v>
      </c>
      <c r="AQ188" s="24">
        <v>110.8</v>
      </c>
      <c r="AR188" s="24">
        <v>135.1</v>
      </c>
      <c r="AS188" s="24"/>
      <c r="AT188" s="24">
        <v>114</v>
      </c>
      <c r="AU188" s="24">
        <v>115.1</v>
      </c>
      <c r="AV188" s="24">
        <v>158.80000000000001</v>
      </c>
      <c r="AW188" s="24">
        <v>120.1</v>
      </c>
      <c r="AX188" s="24">
        <v>105.4</v>
      </c>
      <c r="AY188" s="24">
        <v>68.900000000000006</v>
      </c>
      <c r="AZ188" s="24">
        <v>76.400000000000006</v>
      </c>
      <c r="BA188" s="24"/>
      <c r="BB188" s="24">
        <f t="shared" si="133"/>
        <v>10.3</v>
      </c>
      <c r="BC188" s="63"/>
      <c r="BD188" s="39"/>
      <c r="BE188" s="39"/>
      <c r="BF188" s="63"/>
      <c r="BG188" s="63"/>
      <c r="BH188" s="39"/>
      <c r="BI188" s="24">
        <f t="shared" si="134"/>
        <v>10.3</v>
      </c>
      <c r="BJ188" s="24"/>
      <c r="BK188" s="85"/>
      <c r="BL188" s="85"/>
      <c r="BM188" s="85"/>
      <c r="BN188" s="85"/>
      <c r="BO188" s="85"/>
      <c r="BP188" s="85"/>
      <c r="BQ188" s="85"/>
      <c r="BR188" s="85"/>
      <c r="BS188" s="85"/>
      <c r="BT188" s="85"/>
      <c r="BU188" s="85"/>
      <c r="BV188" s="85"/>
      <c r="BW188" s="85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9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9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9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9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9"/>
      <c r="GV188" s="8"/>
      <c r="GW188" s="8"/>
    </row>
    <row r="189" spans="1:205" s="2" customFormat="1" ht="17.100000000000001" customHeight="1">
      <c r="A189" s="13" t="s">
        <v>170</v>
      </c>
      <c r="B189" s="5">
        <v>1</v>
      </c>
      <c r="C189" s="5">
        <v>10</v>
      </c>
      <c r="D189" s="5"/>
      <c r="E189" s="5"/>
      <c r="F189" s="4">
        <f t="shared" si="123"/>
        <v>1.0890771558245083</v>
      </c>
      <c r="G189" s="5">
        <v>10</v>
      </c>
      <c r="H189" s="5"/>
      <c r="I189" s="5"/>
      <c r="J189" s="4">
        <f t="shared" si="124"/>
        <v>1.0210526315789474</v>
      </c>
      <c r="K189" s="69">
        <v>15</v>
      </c>
      <c r="L189" s="5"/>
      <c r="M189" s="5"/>
      <c r="N189" s="4">
        <f t="shared" si="125"/>
        <v>1.2221052631578948</v>
      </c>
      <c r="O189" s="5">
        <v>15</v>
      </c>
      <c r="P189" s="5"/>
      <c r="Q189" s="5"/>
      <c r="R189" s="4">
        <f t="shared" si="126"/>
        <v>1.2077435897435898</v>
      </c>
      <c r="S189" s="5">
        <v>5</v>
      </c>
      <c r="T189" s="5"/>
      <c r="U189" s="5"/>
      <c r="V189" s="4">
        <f t="shared" si="127"/>
        <v>1.0017345844504022</v>
      </c>
      <c r="W189" s="5">
        <v>10</v>
      </c>
      <c r="X189" s="5"/>
      <c r="Y189" s="5"/>
      <c r="Z189" s="4">
        <f t="shared" si="128"/>
        <v>1.0198797879148003</v>
      </c>
      <c r="AA189" s="5">
        <v>10</v>
      </c>
      <c r="AB189" s="5"/>
      <c r="AC189" s="5"/>
      <c r="AD189" s="4">
        <f t="shared" si="129"/>
        <v>1.0432326764144946</v>
      </c>
      <c r="AE189" s="5">
        <v>10</v>
      </c>
      <c r="AF189" s="5" t="s">
        <v>418</v>
      </c>
      <c r="AG189" s="5" t="s">
        <v>418</v>
      </c>
      <c r="AH189" s="5" t="s">
        <v>418</v>
      </c>
      <c r="AI189" s="5" t="s">
        <v>418</v>
      </c>
      <c r="AJ189" s="31">
        <f t="shared" si="130"/>
        <v>1.07323915783309</v>
      </c>
      <c r="AK189" s="32">
        <v>1796</v>
      </c>
      <c r="AL189" s="24">
        <f t="shared" si="131"/>
        <v>1927.5</v>
      </c>
      <c r="AM189" s="24">
        <f t="shared" si="132"/>
        <v>131.5</v>
      </c>
      <c r="AN189" s="24"/>
      <c r="AO189" s="24">
        <v>97.3</v>
      </c>
      <c r="AP189" s="24">
        <v>183.8</v>
      </c>
      <c r="AQ189" s="24">
        <v>184.8</v>
      </c>
      <c r="AR189" s="24">
        <v>201.3</v>
      </c>
      <c r="AS189" s="24"/>
      <c r="AT189" s="24">
        <v>136.5</v>
      </c>
      <c r="AU189" s="24">
        <v>123.5</v>
      </c>
      <c r="AV189" s="24">
        <v>283.8</v>
      </c>
      <c r="AW189" s="24">
        <v>174.6</v>
      </c>
      <c r="AX189" s="24">
        <v>294.7</v>
      </c>
      <c r="AY189" s="24">
        <v>109.5</v>
      </c>
      <c r="AZ189" s="24">
        <v>121.5</v>
      </c>
      <c r="BA189" s="24"/>
      <c r="BB189" s="24">
        <f t="shared" si="133"/>
        <v>16.2</v>
      </c>
      <c r="BC189" s="63"/>
      <c r="BD189" s="39"/>
      <c r="BE189" s="39"/>
      <c r="BF189" s="63"/>
      <c r="BG189" s="63"/>
      <c r="BH189" s="63"/>
      <c r="BI189" s="24">
        <f t="shared" si="134"/>
        <v>16.2</v>
      </c>
      <c r="BJ189" s="24"/>
      <c r="BK189" s="85"/>
      <c r="BL189" s="85"/>
      <c r="BM189" s="85"/>
      <c r="BN189" s="85"/>
      <c r="BO189" s="85"/>
      <c r="BP189" s="85"/>
      <c r="BQ189" s="85"/>
      <c r="BR189" s="85"/>
      <c r="BS189" s="85"/>
      <c r="BT189" s="85"/>
      <c r="BU189" s="85"/>
      <c r="BV189" s="85"/>
      <c r="BW189" s="85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9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9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9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9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9"/>
      <c r="GV189" s="8"/>
      <c r="GW189" s="8"/>
    </row>
    <row r="190" spans="1:205" s="2" customFormat="1" ht="17.100000000000001" customHeight="1">
      <c r="A190" s="17" t="s">
        <v>171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73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85"/>
      <c r="BL190" s="85"/>
      <c r="BM190" s="85"/>
      <c r="BN190" s="85"/>
      <c r="BO190" s="85"/>
      <c r="BP190" s="85"/>
      <c r="BQ190" s="85"/>
      <c r="BR190" s="85"/>
      <c r="BS190" s="85"/>
      <c r="BT190" s="85"/>
      <c r="BU190" s="85"/>
      <c r="BV190" s="85"/>
      <c r="BW190" s="85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9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9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9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9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9"/>
      <c r="GV190" s="8"/>
      <c r="GW190" s="8"/>
    </row>
    <row r="191" spans="1:205" s="2" customFormat="1" ht="17.850000000000001" customHeight="1">
      <c r="A191" s="13" t="s">
        <v>172</v>
      </c>
      <c r="B191" s="5">
        <v>1</v>
      </c>
      <c r="C191" s="5">
        <v>10</v>
      </c>
      <c r="D191" s="5"/>
      <c r="E191" s="5"/>
      <c r="F191" s="4">
        <f>F$43</f>
        <v>1.0062761856879503</v>
      </c>
      <c r="G191" s="5">
        <v>10</v>
      </c>
      <c r="H191" s="5"/>
      <c r="I191" s="5"/>
      <c r="J191" s="4">
        <f>J$43</f>
        <v>1.2035059760956175</v>
      </c>
      <c r="K191" s="69">
        <v>15</v>
      </c>
      <c r="L191" s="5"/>
      <c r="M191" s="5"/>
      <c r="N191" s="4">
        <f>N$43</f>
        <v>1.3</v>
      </c>
      <c r="O191" s="5">
        <v>15</v>
      </c>
      <c r="P191" s="5"/>
      <c r="Q191" s="5"/>
      <c r="R191" s="4">
        <f>R$43</f>
        <v>1.0382142857142858</v>
      </c>
      <c r="S191" s="5">
        <v>5</v>
      </c>
      <c r="T191" s="5"/>
      <c r="U191" s="5"/>
      <c r="V191" s="4">
        <f>V$43</f>
        <v>1.2047298564593301</v>
      </c>
      <c r="W191" s="5">
        <v>10</v>
      </c>
      <c r="X191" s="5"/>
      <c r="Y191" s="5"/>
      <c r="Z191" s="4">
        <f>Z$43</f>
        <v>0.90820620798734675</v>
      </c>
      <c r="AA191" s="5">
        <v>10</v>
      </c>
      <c r="AB191" s="5"/>
      <c r="AC191" s="5"/>
      <c r="AD191" s="4">
        <f>AD$43</f>
        <v>1.0232624919201614</v>
      </c>
      <c r="AE191" s="5">
        <v>10</v>
      </c>
      <c r="AF191" s="5" t="s">
        <v>418</v>
      </c>
      <c r="AG191" s="5" t="s">
        <v>418</v>
      </c>
      <c r="AH191" s="5" t="s">
        <v>418</v>
      </c>
      <c r="AI191" s="5" t="s">
        <v>418</v>
      </c>
      <c r="AJ191" s="31">
        <f t="shared" si="130"/>
        <v>1.1078636293006303</v>
      </c>
      <c r="AK191" s="32">
        <v>1464</v>
      </c>
      <c r="AL191" s="24">
        <f t="shared" si="131"/>
        <v>1621.9</v>
      </c>
      <c r="AM191" s="24">
        <f t="shared" si="132"/>
        <v>157.90000000000009</v>
      </c>
      <c r="AN191" s="24"/>
      <c r="AO191" s="24">
        <v>150.30000000000001</v>
      </c>
      <c r="AP191" s="24">
        <v>100.1</v>
      </c>
      <c r="AQ191" s="24">
        <v>138.69999999999999</v>
      </c>
      <c r="AR191" s="24">
        <v>136.4</v>
      </c>
      <c r="AS191" s="24"/>
      <c r="AT191" s="24">
        <v>73.900000000000006</v>
      </c>
      <c r="AU191" s="24">
        <v>0</v>
      </c>
      <c r="AV191" s="24">
        <v>250.9</v>
      </c>
      <c r="AW191" s="24">
        <v>149.1</v>
      </c>
      <c r="AX191" s="24">
        <v>359.5</v>
      </c>
      <c r="AY191" s="24">
        <v>158.19999999999999</v>
      </c>
      <c r="AZ191" s="24">
        <v>97.7</v>
      </c>
      <c r="BA191" s="24"/>
      <c r="BB191" s="24">
        <f t="shared" si="133"/>
        <v>7.1</v>
      </c>
      <c r="BC191" s="63"/>
      <c r="BD191" s="39"/>
      <c r="BE191" s="39"/>
      <c r="BF191" s="63"/>
      <c r="BG191" s="63"/>
      <c r="BH191" s="63"/>
      <c r="BI191" s="24">
        <f t="shared" si="134"/>
        <v>7.1</v>
      </c>
      <c r="BJ191" s="24"/>
      <c r="BK191" s="85"/>
      <c r="BL191" s="85"/>
      <c r="BM191" s="85"/>
      <c r="BN191" s="85"/>
      <c r="BO191" s="85"/>
      <c r="BP191" s="85"/>
      <c r="BQ191" s="85"/>
      <c r="BR191" s="85"/>
      <c r="BS191" s="85"/>
      <c r="BT191" s="85"/>
      <c r="BU191" s="85"/>
      <c r="BV191" s="85"/>
      <c r="BW191" s="85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9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9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9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9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9"/>
      <c r="GV191" s="8"/>
      <c r="GW191" s="8"/>
    </row>
    <row r="192" spans="1:205" s="2" customFormat="1" ht="17.100000000000001" customHeight="1">
      <c r="A192" s="13" t="s">
        <v>173</v>
      </c>
      <c r="B192" s="5">
        <v>1</v>
      </c>
      <c r="C192" s="5">
        <v>10</v>
      </c>
      <c r="D192" s="5"/>
      <c r="E192" s="5"/>
      <c r="F192" s="4">
        <f t="shared" ref="F192:F203" si="135">F$43</f>
        <v>1.0062761856879503</v>
      </c>
      <c r="G192" s="5">
        <v>10</v>
      </c>
      <c r="H192" s="5"/>
      <c r="I192" s="5"/>
      <c r="J192" s="4">
        <f t="shared" ref="J192:J203" si="136">J$43</f>
        <v>1.2035059760956175</v>
      </c>
      <c r="K192" s="69">
        <v>15</v>
      </c>
      <c r="L192" s="5"/>
      <c r="M192" s="5"/>
      <c r="N192" s="4">
        <f t="shared" ref="N192:N203" si="137">N$43</f>
        <v>1.3</v>
      </c>
      <c r="O192" s="5">
        <v>15</v>
      </c>
      <c r="P192" s="5"/>
      <c r="Q192" s="5"/>
      <c r="R192" s="4">
        <f t="shared" ref="R192:R203" si="138">R$43</f>
        <v>1.0382142857142858</v>
      </c>
      <c r="S192" s="5">
        <v>5</v>
      </c>
      <c r="T192" s="5"/>
      <c r="U192" s="5"/>
      <c r="V192" s="4">
        <f t="shared" ref="V192:V203" si="139">V$43</f>
        <v>1.2047298564593301</v>
      </c>
      <c r="W192" s="5">
        <v>10</v>
      </c>
      <c r="X192" s="5"/>
      <c r="Y192" s="5"/>
      <c r="Z192" s="4">
        <f t="shared" ref="Z192:Z203" si="140">Z$43</f>
        <v>0.90820620798734675</v>
      </c>
      <c r="AA192" s="5">
        <v>10</v>
      </c>
      <c r="AB192" s="5"/>
      <c r="AC192" s="5"/>
      <c r="AD192" s="4">
        <f t="shared" ref="AD192:AD203" si="141">AD$43</f>
        <v>1.0232624919201614</v>
      </c>
      <c r="AE192" s="5">
        <v>10</v>
      </c>
      <c r="AF192" s="5" t="s">
        <v>418</v>
      </c>
      <c r="AG192" s="5" t="s">
        <v>418</v>
      </c>
      <c r="AH192" s="5" t="s">
        <v>418</v>
      </c>
      <c r="AI192" s="5" t="s">
        <v>418</v>
      </c>
      <c r="AJ192" s="31">
        <f t="shared" si="130"/>
        <v>1.1078636293006303</v>
      </c>
      <c r="AK192" s="32">
        <v>935</v>
      </c>
      <c r="AL192" s="24">
        <f t="shared" si="131"/>
        <v>1035.9000000000001</v>
      </c>
      <c r="AM192" s="24">
        <f t="shared" si="132"/>
        <v>100.90000000000009</v>
      </c>
      <c r="AN192" s="24"/>
      <c r="AO192" s="24">
        <v>51.3</v>
      </c>
      <c r="AP192" s="24">
        <v>43.1</v>
      </c>
      <c r="AQ192" s="24">
        <v>150.80000000000001</v>
      </c>
      <c r="AR192" s="24">
        <v>90.1</v>
      </c>
      <c r="AS192" s="24"/>
      <c r="AT192" s="24">
        <v>67.2</v>
      </c>
      <c r="AU192" s="24">
        <v>67.7</v>
      </c>
      <c r="AV192" s="24">
        <v>125.4</v>
      </c>
      <c r="AW192" s="24">
        <v>93.3</v>
      </c>
      <c r="AX192" s="24">
        <v>179</v>
      </c>
      <c r="AY192" s="24">
        <v>101</v>
      </c>
      <c r="AZ192" s="24">
        <v>62.4</v>
      </c>
      <c r="BA192" s="24"/>
      <c r="BB192" s="24">
        <f t="shared" si="133"/>
        <v>4.5999999999999996</v>
      </c>
      <c r="BC192" s="63"/>
      <c r="BD192" s="39"/>
      <c r="BE192" s="39"/>
      <c r="BF192" s="63"/>
      <c r="BG192" s="63"/>
      <c r="BH192" s="39"/>
      <c r="BI192" s="24">
        <f t="shared" si="134"/>
        <v>4.5999999999999996</v>
      </c>
      <c r="BJ192" s="24"/>
      <c r="BK192" s="85"/>
      <c r="BL192" s="85"/>
      <c r="BM192" s="85"/>
      <c r="BN192" s="85"/>
      <c r="BO192" s="85"/>
      <c r="BP192" s="85"/>
      <c r="BQ192" s="85"/>
      <c r="BR192" s="85"/>
      <c r="BS192" s="85"/>
      <c r="BT192" s="85"/>
      <c r="BU192" s="85"/>
      <c r="BV192" s="85"/>
      <c r="BW192" s="85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9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9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9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9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9"/>
      <c r="GV192" s="8"/>
      <c r="GW192" s="8"/>
    </row>
    <row r="193" spans="1:205" s="2" customFormat="1" ht="17.100000000000001" customHeight="1">
      <c r="A193" s="13" t="s">
        <v>174</v>
      </c>
      <c r="B193" s="5">
        <v>1</v>
      </c>
      <c r="C193" s="5">
        <v>10</v>
      </c>
      <c r="D193" s="5"/>
      <c r="E193" s="5"/>
      <c r="F193" s="4">
        <f t="shared" si="135"/>
        <v>1.0062761856879503</v>
      </c>
      <c r="G193" s="5">
        <v>10</v>
      </c>
      <c r="H193" s="5"/>
      <c r="I193" s="5"/>
      <c r="J193" s="4">
        <f t="shared" si="136"/>
        <v>1.2035059760956175</v>
      </c>
      <c r="K193" s="69">
        <v>15</v>
      </c>
      <c r="L193" s="5"/>
      <c r="M193" s="5"/>
      <c r="N193" s="4">
        <f t="shared" si="137"/>
        <v>1.3</v>
      </c>
      <c r="O193" s="5">
        <v>15</v>
      </c>
      <c r="P193" s="5"/>
      <c r="Q193" s="5"/>
      <c r="R193" s="4">
        <f t="shared" si="138"/>
        <v>1.0382142857142858</v>
      </c>
      <c r="S193" s="5">
        <v>5</v>
      </c>
      <c r="T193" s="5"/>
      <c r="U193" s="5"/>
      <c r="V193" s="4">
        <f t="shared" si="139"/>
        <v>1.2047298564593301</v>
      </c>
      <c r="W193" s="5">
        <v>10</v>
      </c>
      <c r="X193" s="5"/>
      <c r="Y193" s="5"/>
      <c r="Z193" s="4">
        <f t="shared" si="140"/>
        <v>0.90820620798734675</v>
      </c>
      <c r="AA193" s="5">
        <v>10</v>
      </c>
      <c r="AB193" s="5"/>
      <c r="AC193" s="5"/>
      <c r="AD193" s="4">
        <f t="shared" si="141"/>
        <v>1.0232624919201614</v>
      </c>
      <c r="AE193" s="5">
        <v>10</v>
      </c>
      <c r="AF193" s="5" t="s">
        <v>418</v>
      </c>
      <c r="AG193" s="5" t="s">
        <v>418</v>
      </c>
      <c r="AH193" s="5" t="s">
        <v>418</v>
      </c>
      <c r="AI193" s="5" t="s">
        <v>418</v>
      </c>
      <c r="AJ193" s="31">
        <f t="shared" si="130"/>
        <v>1.1078636293006303</v>
      </c>
      <c r="AK193" s="32">
        <v>1842</v>
      </c>
      <c r="AL193" s="24">
        <f t="shared" si="131"/>
        <v>2040.7</v>
      </c>
      <c r="AM193" s="24">
        <f t="shared" si="132"/>
        <v>198.70000000000005</v>
      </c>
      <c r="AN193" s="24"/>
      <c r="AO193" s="24">
        <v>67</v>
      </c>
      <c r="AP193" s="24">
        <v>179.2</v>
      </c>
      <c r="AQ193" s="24">
        <v>247.4</v>
      </c>
      <c r="AR193" s="24">
        <v>172.4</v>
      </c>
      <c r="AS193" s="24"/>
      <c r="AT193" s="24">
        <v>112.7</v>
      </c>
      <c r="AU193" s="24">
        <v>97.2</v>
      </c>
      <c r="AV193" s="24">
        <v>370.1</v>
      </c>
      <c r="AW193" s="24">
        <v>173.8</v>
      </c>
      <c r="AX193" s="24">
        <v>289.89999999999998</v>
      </c>
      <c r="AY193" s="24">
        <v>199.2</v>
      </c>
      <c r="AZ193" s="24">
        <v>123</v>
      </c>
      <c r="BA193" s="24"/>
      <c r="BB193" s="24">
        <f t="shared" si="133"/>
        <v>8.8000000000000007</v>
      </c>
      <c r="BC193" s="63"/>
      <c r="BD193" s="39"/>
      <c r="BE193" s="39"/>
      <c r="BF193" s="63"/>
      <c r="BG193" s="63"/>
      <c r="BH193" s="39"/>
      <c r="BI193" s="24">
        <f t="shared" si="134"/>
        <v>8.8000000000000007</v>
      </c>
      <c r="BJ193" s="24"/>
      <c r="BK193" s="85"/>
      <c r="BL193" s="85"/>
      <c r="BM193" s="85"/>
      <c r="BN193" s="85"/>
      <c r="BO193" s="85"/>
      <c r="BP193" s="85"/>
      <c r="BQ193" s="85"/>
      <c r="BR193" s="85"/>
      <c r="BS193" s="85"/>
      <c r="BT193" s="85"/>
      <c r="BU193" s="85"/>
      <c r="BV193" s="85"/>
      <c r="BW193" s="85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9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9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9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9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9"/>
      <c r="GV193" s="8"/>
      <c r="GW193" s="8"/>
    </row>
    <row r="194" spans="1:205" s="2" customFormat="1" ht="17.100000000000001" customHeight="1">
      <c r="A194" s="13" t="s">
        <v>175</v>
      </c>
      <c r="B194" s="5">
        <v>1</v>
      </c>
      <c r="C194" s="5">
        <v>10</v>
      </c>
      <c r="D194" s="5"/>
      <c r="E194" s="5"/>
      <c r="F194" s="4">
        <f t="shared" si="135"/>
        <v>1.0062761856879503</v>
      </c>
      <c r="G194" s="5">
        <v>10</v>
      </c>
      <c r="H194" s="5"/>
      <c r="I194" s="5"/>
      <c r="J194" s="4">
        <f t="shared" si="136"/>
        <v>1.2035059760956175</v>
      </c>
      <c r="K194" s="69">
        <v>15</v>
      </c>
      <c r="L194" s="5"/>
      <c r="M194" s="5"/>
      <c r="N194" s="4">
        <f t="shared" si="137"/>
        <v>1.3</v>
      </c>
      <c r="O194" s="5">
        <v>15</v>
      </c>
      <c r="P194" s="5"/>
      <c r="Q194" s="5"/>
      <c r="R194" s="4">
        <f t="shared" si="138"/>
        <v>1.0382142857142858</v>
      </c>
      <c r="S194" s="5">
        <v>5</v>
      </c>
      <c r="T194" s="5"/>
      <c r="U194" s="5"/>
      <c r="V194" s="4">
        <f t="shared" si="139"/>
        <v>1.2047298564593301</v>
      </c>
      <c r="W194" s="5">
        <v>10</v>
      </c>
      <c r="X194" s="5"/>
      <c r="Y194" s="5"/>
      <c r="Z194" s="4">
        <f t="shared" si="140"/>
        <v>0.90820620798734675</v>
      </c>
      <c r="AA194" s="5">
        <v>10</v>
      </c>
      <c r="AB194" s="5"/>
      <c r="AC194" s="5"/>
      <c r="AD194" s="4">
        <f t="shared" si="141"/>
        <v>1.0232624919201614</v>
      </c>
      <c r="AE194" s="5">
        <v>10</v>
      </c>
      <c r="AF194" s="5" t="s">
        <v>418</v>
      </c>
      <c r="AG194" s="5" t="s">
        <v>418</v>
      </c>
      <c r="AH194" s="5" t="s">
        <v>418</v>
      </c>
      <c r="AI194" s="5" t="s">
        <v>418</v>
      </c>
      <c r="AJ194" s="31">
        <f t="shared" si="130"/>
        <v>1.1078636293006303</v>
      </c>
      <c r="AK194" s="32">
        <v>54</v>
      </c>
      <c r="AL194" s="24">
        <f t="shared" si="131"/>
        <v>59.8</v>
      </c>
      <c r="AM194" s="24">
        <f t="shared" si="132"/>
        <v>5.7999999999999972</v>
      </c>
      <c r="AN194" s="24"/>
      <c r="AO194" s="24">
        <v>3.6</v>
      </c>
      <c r="AP194" s="24">
        <v>5.5</v>
      </c>
      <c r="AQ194" s="24">
        <v>6.7</v>
      </c>
      <c r="AR194" s="24">
        <v>5.6</v>
      </c>
      <c r="AS194" s="24"/>
      <c r="AT194" s="24">
        <v>4.0999999999999996</v>
      </c>
      <c r="AU194" s="24">
        <v>3.6</v>
      </c>
      <c r="AV194" s="24">
        <v>8.6</v>
      </c>
      <c r="AW194" s="24">
        <v>5.0999999999999996</v>
      </c>
      <c r="AX194" s="24">
        <v>7.3</v>
      </c>
      <c r="AY194" s="24">
        <v>5.9</v>
      </c>
      <c r="AZ194" s="24">
        <v>3.6</v>
      </c>
      <c r="BA194" s="24"/>
      <c r="BB194" s="24">
        <f t="shared" si="133"/>
        <v>0.2</v>
      </c>
      <c r="BC194" s="63"/>
      <c r="BD194" s="39"/>
      <c r="BE194" s="39"/>
      <c r="BF194" s="63"/>
      <c r="BG194" s="63"/>
      <c r="BH194" s="39"/>
      <c r="BI194" s="24">
        <f t="shared" si="134"/>
        <v>0.2</v>
      </c>
      <c r="BJ194" s="24"/>
      <c r="BK194" s="85"/>
      <c r="BL194" s="85"/>
      <c r="BM194" s="85"/>
      <c r="BN194" s="85"/>
      <c r="BO194" s="85"/>
      <c r="BP194" s="85"/>
      <c r="BQ194" s="85"/>
      <c r="BR194" s="85"/>
      <c r="BS194" s="85"/>
      <c r="BT194" s="85"/>
      <c r="BU194" s="85"/>
      <c r="BV194" s="85"/>
      <c r="BW194" s="85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9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9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9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9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9"/>
      <c r="GV194" s="8"/>
      <c r="GW194" s="8"/>
    </row>
    <row r="195" spans="1:205" s="2" customFormat="1" ht="17.100000000000001" customHeight="1">
      <c r="A195" s="13" t="s">
        <v>176</v>
      </c>
      <c r="B195" s="5">
        <v>1</v>
      </c>
      <c r="C195" s="5">
        <v>10</v>
      </c>
      <c r="D195" s="5"/>
      <c r="E195" s="5"/>
      <c r="F195" s="4">
        <f t="shared" si="135"/>
        <v>1.0062761856879503</v>
      </c>
      <c r="G195" s="5">
        <v>10</v>
      </c>
      <c r="H195" s="5"/>
      <c r="I195" s="5"/>
      <c r="J195" s="4">
        <f t="shared" si="136"/>
        <v>1.2035059760956175</v>
      </c>
      <c r="K195" s="69">
        <v>15</v>
      </c>
      <c r="L195" s="5"/>
      <c r="M195" s="5"/>
      <c r="N195" s="4">
        <f t="shared" si="137"/>
        <v>1.3</v>
      </c>
      <c r="O195" s="5">
        <v>15</v>
      </c>
      <c r="P195" s="5"/>
      <c r="Q195" s="5"/>
      <c r="R195" s="4">
        <f t="shared" si="138"/>
        <v>1.0382142857142858</v>
      </c>
      <c r="S195" s="5">
        <v>5</v>
      </c>
      <c r="T195" s="5"/>
      <c r="U195" s="5"/>
      <c r="V195" s="4">
        <f t="shared" si="139"/>
        <v>1.2047298564593301</v>
      </c>
      <c r="W195" s="5">
        <v>10</v>
      </c>
      <c r="X195" s="5"/>
      <c r="Y195" s="5"/>
      <c r="Z195" s="4">
        <f t="shared" si="140"/>
        <v>0.90820620798734675</v>
      </c>
      <c r="AA195" s="5">
        <v>10</v>
      </c>
      <c r="AB195" s="5"/>
      <c r="AC195" s="5"/>
      <c r="AD195" s="4">
        <f t="shared" si="141"/>
        <v>1.0232624919201614</v>
      </c>
      <c r="AE195" s="5">
        <v>10</v>
      </c>
      <c r="AF195" s="5" t="s">
        <v>418</v>
      </c>
      <c r="AG195" s="5" t="s">
        <v>418</v>
      </c>
      <c r="AH195" s="5" t="s">
        <v>418</v>
      </c>
      <c r="AI195" s="5" t="s">
        <v>418</v>
      </c>
      <c r="AJ195" s="31">
        <f t="shared" si="130"/>
        <v>1.1078636293006303</v>
      </c>
      <c r="AK195" s="32">
        <v>1368</v>
      </c>
      <c r="AL195" s="24">
        <f t="shared" si="131"/>
        <v>1515.6</v>
      </c>
      <c r="AM195" s="24">
        <f t="shared" si="132"/>
        <v>147.59999999999991</v>
      </c>
      <c r="AN195" s="24"/>
      <c r="AO195" s="24">
        <v>102.2</v>
      </c>
      <c r="AP195" s="24">
        <v>113.8</v>
      </c>
      <c r="AQ195" s="24">
        <v>177.9</v>
      </c>
      <c r="AR195" s="24">
        <v>116</v>
      </c>
      <c r="AS195" s="24"/>
      <c r="AT195" s="24">
        <v>112.7</v>
      </c>
      <c r="AU195" s="24">
        <v>74</v>
      </c>
      <c r="AV195" s="24">
        <v>189.9</v>
      </c>
      <c r="AW195" s="24">
        <v>103</v>
      </c>
      <c r="AX195" s="24">
        <v>280.3</v>
      </c>
      <c r="AY195" s="24">
        <v>147.9</v>
      </c>
      <c r="AZ195" s="24">
        <v>91.3</v>
      </c>
      <c r="BA195" s="24"/>
      <c r="BB195" s="24">
        <f t="shared" si="133"/>
        <v>6.6</v>
      </c>
      <c r="BC195" s="63"/>
      <c r="BD195" s="39"/>
      <c r="BE195" s="39"/>
      <c r="BF195" s="63"/>
      <c r="BG195" s="63"/>
      <c r="BH195" s="39"/>
      <c r="BI195" s="24">
        <f t="shared" si="134"/>
        <v>6.6</v>
      </c>
      <c r="BJ195" s="24"/>
      <c r="BK195" s="85"/>
      <c r="BL195" s="85"/>
      <c r="BM195" s="85"/>
      <c r="BN195" s="85"/>
      <c r="BO195" s="85"/>
      <c r="BP195" s="85"/>
      <c r="BQ195" s="85"/>
      <c r="BR195" s="85"/>
      <c r="BS195" s="85"/>
      <c r="BT195" s="85"/>
      <c r="BU195" s="85"/>
      <c r="BV195" s="85"/>
      <c r="BW195" s="85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9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9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9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9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9"/>
      <c r="GV195" s="8"/>
      <c r="GW195" s="8"/>
    </row>
    <row r="196" spans="1:205" s="2" customFormat="1" ht="17.100000000000001" customHeight="1">
      <c r="A196" s="13" t="s">
        <v>177</v>
      </c>
      <c r="B196" s="5">
        <v>1</v>
      </c>
      <c r="C196" s="5">
        <v>10</v>
      </c>
      <c r="D196" s="5"/>
      <c r="E196" s="5"/>
      <c r="F196" s="4">
        <f t="shared" si="135"/>
        <v>1.0062761856879503</v>
      </c>
      <c r="G196" s="5">
        <v>10</v>
      </c>
      <c r="H196" s="5"/>
      <c r="I196" s="5"/>
      <c r="J196" s="4">
        <f t="shared" si="136"/>
        <v>1.2035059760956175</v>
      </c>
      <c r="K196" s="69">
        <v>15</v>
      </c>
      <c r="L196" s="5"/>
      <c r="M196" s="5"/>
      <c r="N196" s="4">
        <f t="shared" si="137"/>
        <v>1.3</v>
      </c>
      <c r="O196" s="5">
        <v>15</v>
      </c>
      <c r="P196" s="5"/>
      <c r="Q196" s="5"/>
      <c r="R196" s="4">
        <f t="shared" si="138"/>
        <v>1.0382142857142858</v>
      </c>
      <c r="S196" s="5">
        <v>5</v>
      </c>
      <c r="T196" s="5"/>
      <c r="U196" s="5"/>
      <c r="V196" s="4">
        <f t="shared" si="139"/>
        <v>1.2047298564593301</v>
      </c>
      <c r="W196" s="5">
        <v>10</v>
      </c>
      <c r="X196" s="5"/>
      <c r="Y196" s="5"/>
      <c r="Z196" s="4">
        <f t="shared" si="140"/>
        <v>0.90820620798734675</v>
      </c>
      <c r="AA196" s="5">
        <v>10</v>
      </c>
      <c r="AB196" s="5"/>
      <c r="AC196" s="5"/>
      <c r="AD196" s="4">
        <f t="shared" si="141"/>
        <v>1.0232624919201614</v>
      </c>
      <c r="AE196" s="5">
        <v>10</v>
      </c>
      <c r="AF196" s="5" t="s">
        <v>418</v>
      </c>
      <c r="AG196" s="5" t="s">
        <v>418</v>
      </c>
      <c r="AH196" s="5" t="s">
        <v>418</v>
      </c>
      <c r="AI196" s="5" t="s">
        <v>418</v>
      </c>
      <c r="AJ196" s="31">
        <f t="shared" si="130"/>
        <v>1.1078636293006303</v>
      </c>
      <c r="AK196" s="32">
        <v>1246</v>
      </c>
      <c r="AL196" s="24">
        <f t="shared" si="131"/>
        <v>1380.4</v>
      </c>
      <c r="AM196" s="24">
        <f t="shared" si="132"/>
        <v>134.40000000000009</v>
      </c>
      <c r="AN196" s="24"/>
      <c r="AO196" s="24">
        <v>133.1</v>
      </c>
      <c r="AP196" s="24">
        <v>63.2</v>
      </c>
      <c r="AQ196" s="24">
        <v>146.19999999999999</v>
      </c>
      <c r="AR196" s="24">
        <v>70.5</v>
      </c>
      <c r="AS196" s="24"/>
      <c r="AT196" s="24">
        <v>73.7</v>
      </c>
      <c r="AU196" s="24">
        <v>53.5</v>
      </c>
      <c r="AV196" s="24">
        <v>281.2</v>
      </c>
      <c r="AW196" s="24">
        <v>96.2</v>
      </c>
      <c r="AX196" s="24">
        <v>238.9</v>
      </c>
      <c r="AY196" s="24">
        <v>134.69999999999999</v>
      </c>
      <c r="AZ196" s="24">
        <v>83.2</v>
      </c>
      <c r="BA196" s="24"/>
      <c r="BB196" s="24">
        <f t="shared" si="133"/>
        <v>6</v>
      </c>
      <c r="BC196" s="63"/>
      <c r="BD196" s="39"/>
      <c r="BE196" s="39"/>
      <c r="BF196" s="63"/>
      <c r="BG196" s="63"/>
      <c r="BH196" s="39"/>
      <c r="BI196" s="24">
        <f t="shared" si="134"/>
        <v>6</v>
      </c>
      <c r="BJ196" s="24"/>
      <c r="BK196" s="85"/>
      <c r="BL196" s="85"/>
      <c r="BM196" s="85"/>
      <c r="BN196" s="85"/>
      <c r="BO196" s="85"/>
      <c r="BP196" s="85"/>
      <c r="BQ196" s="85"/>
      <c r="BR196" s="85"/>
      <c r="BS196" s="85"/>
      <c r="BT196" s="85"/>
      <c r="BU196" s="85"/>
      <c r="BV196" s="85"/>
      <c r="BW196" s="85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9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9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9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9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9"/>
      <c r="GV196" s="8"/>
      <c r="GW196" s="8"/>
    </row>
    <row r="197" spans="1:205" s="2" customFormat="1" ht="17.100000000000001" customHeight="1">
      <c r="A197" s="13" t="s">
        <v>178</v>
      </c>
      <c r="B197" s="5">
        <v>1</v>
      </c>
      <c r="C197" s="5">
        <v>10</v>
      </c>
      <c r="D197" s="5"/>
      <c r="E197" s="5"/>
      <c r="F197" s="4">
        <f t="shared" si="135"/>
        <v>1.0062761856879503</v>
      </c>
      <c r="G197" s="5">
        <v>10</v>
      </c>
      <c r="H197" s="5"/>
      <c r="I197" s="5"/>
      <c r="J197" s="4">
        <f t="shared" si="136"/>
        <v>1.2035059760956175</v>
      </c>
      <c r="K197" s="69">
        <v>15</v>
      </c>
      <c r="L197" s="5"/>
      <c r="M197" s="5"/>
      <c r="N197" s="4">
        <f t="shared" si="137"/>
        <v>1.3</v>
      </c>
      <c r="O197" s="5">
        <v>15</v>
      </c>
      <c r="P197" s="5"/>
      <c r="Q197" s="5"/>
      <c r="R197" s="4">
        <f t="shared" si="138"/>
        <v>1.0382142857142858</v>
      </c>
      <c r="S197" s="5">
        <v>5</v>
      </c>
      <c r="T197" s="5"/>
      <c r="U197" s="5"/>
      <c r="V197" s="4">
        <f t="shared" si="139"/>
        <v>1.2047298564593301</v>
      </c>
      <c r="W197" s="5">
        <v>10</v>
      </c>
      <c r="X197" s="5"/>
      <c r="Y197" s="5"/>
      <c r="Z197" s="4">
        <f t="shared" si="140"/>
        <v>0.90820620798734675</v>
      </c>
      <c r="AA197" s="5">
        <v>10</v>
      </c>
      <c r="AB197" s="5"/>
      <c r="AC197" s="5"/>
      <c r="AD197" s="4">
        <f t="shared" si="141"/>
        <v>1.0232624919201614</v>
      </c>
      <c r="AE197" s="5">
        <v>10</v>
      </c>
      <c r="AF197" s="5" t="s">
        <v>418</v>
      </c>
      <c r="AG197" s="5" t="s">
        <v>418</v>
      </c>
      <c r="AH197" s="5" t="s">
        <v>418</v>
      </c>
      <c r="AI197" s="5" t="s">
        <v>418</v>
      </c>
      <c r="AJ197" s="31">
        <f t="shared" si="130"/>
        <v>1.1078636293006303</v>
      </c>
      <c r="AK197" s="32">
        <v>1548</v>
      </c>
      <c r="AL197" s="24">
        <f t="shared" si="131"/>
        <v>1715</v>
      </c>
      <c r="AM197" s="24">
        <f t="shared" si="132"/>
        <v>167</v>
      </c>
      <c r="AN197" s="24"/>
      <c r="AO197" s="24">
        <v>131.6</v>
      </c>
      <c r="AP197" s="24">
        <v>73.599999999999994</v>
      </c>
      <c r="AQ197" s="24">
        <v>169.2</v>
      </c>
      <c r="AR197" s="24">
        <v>191.1</v>
      </c>
      <c r="AS197" s="24"/>
      <c r="AT197" s="24">
        <v>89.4</v>
      </c>
      <c r="AU197" s="24">
        <v>54.9</v>
      </c>
      <c r="AV197" s="24">
        <v>331.5</v>
      </c>
      <c r="AW197" s="24">
        <v>93.7</v>
      </c>
      <c r="AX197" s="24">
        <v>301.8</v>
      </c>
      <c r="AY197" s="24">
        <v>167.3</v>
      </c>
      <c r="AZ197" s="24">
        <v>103.3</v>
      </c>
      <c r="BA197" s="24"/>
      <c r="BB197" s="24">
        <f t="shared" si="133"/>
        <v>7.6</v>
      </c>
      <c r="BC197" s="63"/>
      <c r="BD197" s="39"/>
      <c r="BE197" s="39"/>
      <c r="BF197" s="63"/>
      <c r="BG197" s="63"/>
      <c r="BH197" s="39"/>
      <c r="BI197" s="24">
        <f t="shared" si="134"/>
        <v>7.6</v>
      </c>
      <c r="BJ197" s="24"/>
      <c r="BK197" s="85"/>
      <c r="BL197" s="85"/>
      <c r="BM197" s="85"/>
      <c r="BN197" s="85"/>
      <c r="BO197" s="85"/>
      <c r="BP197" s="85"/>
      <c r="BQ197" s="85"/>
      <c r="BR197" s="85"/>
      <c r="BS197" s="85"/>
      <c r="BT197" s="85"/>
      <c r="BU197" s="85"/>
      <c r="BV197" s="85"/>
      <c r="BW197" s="85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9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9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9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9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9"/>
      <c r="GV197" s="8"/>
      <c r="GW197" s="8"/>
    </row>
    <row r="198" spans="1:205" s="2" customFormat="1" ht="17.100000000000001" customHeight="1">
      <c r="A198" s="13" t="s">
        <v>179</v>
      </c>
      <c r="B198" s="5">
        <v>1</v>
      </c>
      <c r="C198" s="5">
        <v>10</v>
      </c>
      <c r="D198" s="5"/>
      <c r="E198" s="5"/>
      <c r="F198" s="4">
        <f t="shared" si="135"/>
        <v>1.0062761856879503</v>
      </c>
      <c r="G198" s="5">
        <v>10</v>
      </c>
      <c r="H198" s="5"/>
      <c r="I198" s="5"/>
      <c r="J198" s="4">
        <f t="shared" si="136"/>
        <v>1.2035059760956175</v>
      </c>
      <c r="K198" s="69">
        <v>15</v>
      </c>
      <c r="L198" s="5"/>
      <c r="M198" s="5"/>
      <c r="N198" s="4">
        <f t="shared" si="137"/>
        <v>1.3</v>
      </c>
      <c r="O198" s="5">
        <v>15</v>
      </c>
      <c r="P198" s="5"/>
      <c r="Q198" s="5"/>
      <c r="R198" s="4">
        <f t="shared" si="138"/>
        <v>1.0382142857142858</v>
      </c>
      <c r="S198" s="5">
        <v>5</v>
      </c>
      <c r="T198" s="5"/>
      <c r="U198" s="5"/>
      <c r="V198" s="4">
        <f t="shared" si="139"/>
        <v>1.2047298564593301</v>
      </c>
      <c r="W198" s="5">
        <v>10</v>
      </c>
      <c r="X198" s="5"/>
      <c r="Y198" s="5"/>
      <c r="Z198" s="4">
        <f t="shared" si="140"/>
        <v>0.90820620798734675</v>
      </c>
      <c r="AA198" s="5">
        <v>10</v>
      </c>
      <c r="AB198" s="5"/>
      <c r="AC198" s="5"/>
      <c r="AD198" s="4">
        <f t="shared" si="141"/>
        <v>1.0232624919201614</v>
      </c>
      <c r="AE198" s="5">
        <v>10</v>
      </c>
      <c r="AF198" s="5" t="s">
        <v>418</v>
      </c>
      <c r="AG198" s="5" t="s">
        <v>418</v>
      </c>
      <c r="AH198" s="5" t="s">
        <v>418</v>
      </c>
      <c r="AI198" s="5" t="s">
        <v>418</v>
      </c>
      <c r="AJ198" s="31">
        <f t="shared" si="130"/>
        <v>1.1078636293006303</v>
      </c>
      <c r="AK198" s="32">
        <v>1094</v>
      </c>
      <c r="AL198" s="24">
        <f t="shared" si="131"/>
        <v>1212</v>
      </c>
      <c r="AM198" s="24">
        <f t="shared" si="132"/>
        <v>118</v>
      </c>
      <c r="AN198" s="24"/>
      <c r="AO198" s="24">
        <v>117.4</v>
      </c>
      <c r="AP198" s="24">
        <v>90</v>
      </c>
      <c r="AQ198" s="24">
        <v>131.1</v>
      </c>
      <c r="AR198" s="24">
        <v>117.5</v>
      </c>
      <c r="AS198" s="24"/>
      <c r="AT198" s="24">
        <v>108.6</v>
      </c>
      <c r="AU198" s="24">
        <v>82.7</v>
      </c>
      <c r="AV198" s="24">
        <v>118.2</v>
      </c>
      <c r="AW198" s="24">
        <v>117.4</v>
      </c>
      <c r="AX198" s="24">
        <v>132.5</v>
      </c>
      <c r="AY198" s="24">
        <v>118.3</v>
      </c>
      <c r="AZ198" s="24">
        <v>73.099999999999994</v>
      </c>
      <c r="BA198" s="24"/>
      <c r="BB198" s="24">
        <f t="shared" si="133"/>
        <v>5.2</v>
      </c>
      <c r="BC198" s="63"/>
      <c r="BD198" s="39"/>
      <c r="BE198" s="39"/>
      <c r="BF198" s="63"/>
      <c r="BG198" s="63"/>
      <c r="BH198" s="39"/>
      <c r="BI198" s="24">
        <f t="shared" si="134"/>
        <v>5.2</v>
      </c>
      <c r="BJ198" s="24"/>
      <c r="BK198" s="85"/>
      <c r="BL198" s="85"/>
      <c r="BM198" s="85"/>
      <c r="BN198" s="85"/>
      <c r="BO198" s="85"/>
      <c r="BP198" s="85"/>
      <c r="BQ198" s="85"/>
      <c r="BR198" s="85"/>
      <c r="BS198" s="85"/>
      <c r="BT198" s="85"/>
      <c r="BU198" s="85"/>
      <c r="BV198" s="85"/>
      <c r="BW198" s="85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9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9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9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9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9"/>
      <c r="GV198" s="8"/>
      <c r="GW198" s="8"/>
    </row>
    <row r="199" spans="1:205" s="2" customFormat="1" ht="17.100000000000001" customHeight="1">
      <c r="A199" s="13" t="s">
        <v>180</v>
      </c>
      <c r="B199" s="5">
        <v>1</v>
      </c>
      <c r="C199" s="5">
        <v>10</v>
      </c>
      <c r="D199" s="5"/>
      <c r="E199" s="5"/>
      <c r="F199" s="4">
        <f t="shared" si="135"/>
        <v>1.0062761856879503</v>
      </c>
      <c r="G199" s="5">
        <v>10</v>
      </c>
      <c r="H199" s="5"/>
      <c r="I199" s="5"/>
      <c r="J199" s="4">
        <f t="shared" si="136"/>
        <v>1.2035059760956175</v>
      </c>
      <c r="K199" s="69">
        <v>15</v>
      </c>
      <c r="L199" s="5"/>
      <c r="M199" s="5"/>
      <c r="N199" s="4">
        <f t="shared" si="137"/>
        <v>1.3</v>
      </c>
      <c r="O199" s="5">
        <v>15</v>
      </c>
      <c r="P199" s="5"/>
      <c r="Q199" s="5"/>
      <c r="R199" s="4">
        <f t="shared" si="138"/>
        <v>1.0382142857142858</v>
      </c>
      <c r="S199" s="5">
        <v>5</v>
      </c>
      <c r="T199" s="5"/>
      <c r="U199" s="5"/>
      <c r="V199" s="4">
        <f t="shared" si="139"/>
        <v>1.2047298564593301</v>
      </c>
      <c r="W199" s="5">
        <v>10</v>
      </c>
      <c r="X199" s="5"/>
      <c r="Y199" s="5"/>
      <c r="Z199" s="4">
        <f t="shared" si="140"/>
        <v>0.90820620798734675</v>
      </c>
      <c r="AA199" s="5">
        <v>10</v>
      </c>
      <c r="AB199" s="5"/>
      <c r="AC199" s="5"/>
      <c r="AD199" s="4">
        <f t="shared" si="141"/>
        <v>1.0232624919201614</v>
      </c>
      <c r="AE199" s="5">
        <v>10</v>
      </c>
      <c r="AF199" s="5" t="s">
        <v>418</v>
      </c>
      <c r="AG199" s="5" t="s">
        <v>418</v>
      </c>
      <c r="AH199" s="5" t="s">
        <v>418</v>
      </c>
      <c r="AI199" s="5" t="s">
        <v>418</v>
      </c>
      <c r="AJ199" s="31">
        <f t="shared" si="130"/>
        <v>1.1078636293006303</v>
      </c>
      <c r="AK199" s="32">
        <v>1797</v>
      </c>
      <c r="AL199" s="24">
        <f t="shared" si="131"/>
        <v>1990.8</v>
      </c>
      <c r="AM199" s="24">
        <f t="shared" si="132"/>
        <v>193.79999999999995</v>
      </c>
      <c r="AN199" s="24"/>
      <c r="AO199" s="24">
        <v>114.8</v>
      </c>
      <c r="AP199" s="24">
        <v>108.3</v>
      </c>
      <c r="AQ199" s="24">
        <v>222.7</v>
      </c>
      <c r="AR199" s="24">
        <v>152.5</v>
      </c>
      <c r="AS199" s="24"/>
      <c r="AT199" s="24">
        <v>85.3</v>
      </c>
      <c r="AU199" s="24">
        <v>115.9</v>
      </c>
      <c r="AV199" s="24">
        <v>278.89999999999998</v>
      </c>
      <c r="AW199" s="24">
        <v>192.8</v>
      </c>
      <c r="AX199" s="24">
        <v>396.8</v>
      </c>
      <c r="AY199" s="24">
        <v>194.2</v>
      </c>
      <c r="AZ199" s="24">
        <v>120</v>
      </c>
      <c r="BA199" s="24"/>
      <c r="BB199" s="24">
        <f t="shared" si="133"/>
        <v>8.6</v>
      </c>
      <c r="BC199" s="63"/>
      <c r="BD199" s="39"/>
      <c r="BE199" s="39"/>
      <c r="BF199" s="63"/>
      <c r="BG199" s="63"/>
      <c r="BH199" s="39"/>
      <c r="BI199" s="24">
        <f t="shared" si="134"/>
        <v>8.6</v>
      </c>
      <c r="BJ199" s="24"/>
      <c r="BK199" s="85"/>
      <c r="BL199" s="85"/>
      <c r="BM199" s="85"/>
      <c r="BN199" s="85"/>
      <c r="BO199" s="85"/>
      <c r="BP199" s="85"/>
      <c r="BQ199" s="85"/>
      <c r="BR199" s="85"/>
      <c r="BS199" s="85"/>
      <c r="BT199" s="85"/>
      <c r="BU199" s="85"/>
      <c r="BV199" s="85"/>
      <c r="BW199" s="85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9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9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9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9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9"/>
      <c r="GV199" s="8"/>
      <c r="GW199" s="8"/>
    </row>
    <row r="200" spans="1:205" s="2" customFormat="1" ht="17.100000000000001" customHeight="1">
      <c r="A200" s="13" t="s">
        <v>181</v>
      </c>
      <c r="B200" s="5">
        <v>1</v>
      </c>
      <c r="C200" s="5">
        <v>10</v>
      </c>
      <c r="D200" s="5"/>
      <c r="E200" s="5"/>
      <c r="F200" s="4">
        <f t="shared" si="135"/>
        <v>1.0062761856879503</v>
      </c>
      <c r="G200" s="5">
        <v>10</v>
      </c>
      <c r="H200" s="5"/>
      <c r="I200" s="5"/>
      <c r="J200" s="4">
        <f t="shared" si="136"/>
        <v>1.2035059760956175</v>
      </c>
      <c r="K200" s="69">
        <v>15</v>
      </c>
      <c r="L200" s="5"/>
      <c r="M200" s="5"/>
      <c r="N200" s="4">
        <f t="shared" si="137"/>
        <v>1.3</v>
      </c>
      <c r="O200" s="5">
        <v>15</v>
      </c>
      <c r="P200" s="5"/>
      <c r="Q200" s="5"/>
      <c r="R200" s="4">
        <f t="shared" si="138"/>
        <v>1.0382142857142858</v>
      </c>
      <c r="S200" s="5">
        <v>5</v>
      </c>
      <c r="T200" s="5"/>
      <c r="U200" s="5"/>
      <c r="V200" s="4">
        <f t="shared" si="139"/>
        <v>1.2047298564593301</v>
      </c>
      <c r="W200" s="5">
        <v>10</v>
      </c>
      <c r="X200" s="5"/>
      <c r="Y200" s="5"/>
      <c r="Z200" s="4">
        <f t="shared" si="140"/>
        <v>0.90820620798734675</v>
      </c>
      <c r="AA200" s="5">
        <v>10</v>
      </c>
      <c r="AB200" s="5"/>
      <c r="AC200" s="5"/>
      <c r="AD200" s="4">
        <f t="shared" si="141"/>
        <v>1.0232624919201614</v>
      </c>
      <c r="AE200" s="5">
        <v>10</v>
      </c>
      <c r="AF200" s="5" t="s">
        <v>418</v>
      </c>
      <c r="AG200" s="5" t="s">
        <v>418</v>
      </c>
      <c r="AH200" s="5" t="s">
        <v>418</v>
      </c>
      <c r="AI200" s="5" t="s">
        <v>418</v>
      </c>
      <c r="AJ200" s="31">
        <f t="shared" si="130"/>
        <v>1.1078636293006303</v>
      </c>
      <c r="AK200" s="32">
        <v>1528</v>
      </c>
      <c r="AL200" s="24">
        <f t="shared" si="131"/>
        <v>1692.8</v>
      </c>
      <c r="AM200" s="24">
        <f t="shared" si="132"/>
        <v>164.79999999999995</v>
      </c>
      <c r="AN200" s="24"/>
      <c r="AO200" s="24">
        <v>100.5</v>
      </c>
      <c r="AP200" s="24">
        <v>88.3</v>
      </c>
      <c r="AQ200" s="24">
        <v>274.39999999999998</v>
      </c>
      <c r="AR200" s="24">
        <v>100.9</v>
      </c>
      <c r="AS200" s="24"/>
      <c r="AT200" s="24">
        <v>84.3</v>
      </c>
      <c r="AU200" s="24">
        <v>45.1</v>
      </c>
      <c r="AV200" s="24">
        <v>236</v>
      </c>
      <c r="AW200" s="24">
        <v>163.9</v>
      </c>
      <c r="AX200" s="24">
        <v>324.89999999999998</v>
      </c>
      <c r="AY200" s="24">
        <v>165.1</v>
      </c>
      <c r="AZ200" s="24">
        <v>102</v>
      </c>
      <c r="BA200" s="24"/>
      <c r="BB200" s="24">
        <f t="shared" si="133"/>
        <v>7.4</v>
      </c>
      <c r="BC200" s="63"/>
      <c r="BD200" s="39"/>
      <c r="BE200" s="39"/>
      <c r="BF200" s="63"/>
      <c r="BG200" s="63"/>
      <c r="BH200" s="39"/>
      <c r="BI200" s="24">
        <f t="shared" si="134"/>
        <v>7.4</v>
      </c>
      <c r="BJ200" s="24"/>
      <c r="BK200" s="85"/>
      <c r="BL200" s="85"/>
      <c r="BM200" s="85"/>
      <c r="BN200" s="85"/>
      <c r="BO200" s="85"/>
      <c r="BP200" s="85"/>
      <c r="BQ200" s="85"/>
      <c r="BR200" s="85"/>
      <c r="BS200" s="85"/>
      <c r="BT200" s="85"/>
      <c r="BU200" s="85"/>
      <c r="BV200" s="85"/>
      <c r="BW200" s="85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9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9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9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9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9"/>
      <c r="GV200" s="8"/>
      <c r="GW200" s="8"/>
    </row>
    <row r="201" spans="1:205" s="2" customFormat="1" ht="17.100000000000001" customHeight="1">
      <c r="A201" s="13" t="s">
        <v>182</v>
      </c>
      <c r="B201" s="5">
        <v>1</v>
      </c>
      <c r="C201" s="5">
        <v>10</v>
      </c>
      <c r="D201" s="5"/>
      <c r="E201" s="5"/>
      <c r="F201" s="4">
        <f t="shared" si="135"/>
        <v>1.0062761856879503</v>
      </c>
      <c r="G201" s="5">
        <v>10</v>
      </c>
      <c r="H201" s="5"/>
      <c r="I201" s="5"/>
      <c r="J201" s="4">
        <f t="shared" si="136"/>
        <v>1.2035059760956175</v>
      </c>
      <c r="K201" s="69">
        <v>15</v>
      </c>
      <c r="L201" s="5"/>
      <c r="M201" s="5"/>
      <c r="N201" s="4">
        <f t="shared" si="137"/>
        <v>1.3</v>
      </c>
      <c r="O201" s="5">
        <v>15</v>
      </c>
      <c r="P201" s="5"/>
      <c r="Q201" s="5"/>
      <c r="R201" s="4">
        <f t="shared" si="138"/>
        <v>1.0382142857142858</v>
      </c>
      <c r="S201" s="5">
        <v>5</v>
      </c>
      <c r="T201" s="5"/>
      <c r="U201" s="5"/>
      <c r="V201" s="4">
        <f t="shared" si="139"/>
        <v>1.2047298564593301</v>
      </c>
      <c r="W201" s="5">
        <v>10</v>
      </c>
      <c r="X201" s="5"/>
      <c r="Y201" s="5"/>
      <c r="Z201" s="4">
        <f t="shared" si="140"/>
        <v>0.90820620798734675</v>
      </c>
      <c r="AA201" s="5">
        <v>10</v>
      </c>
      <c r="AB201" s="5"/>
      <c r="AC201" s="5"/>
      <c r="AD201" s="4">
        <f t="shared" si="141"/>
        <v>1.0232624919201614</v>
      </c>
      <c r="AE201" s="5">
        <v>10</v>
      </c>
      <c r="AF201" s="5" t="s">
        <v>418</v>
      </c>
      <c r="AG201" s="5" t="s">
        <v>418</v>
      </c>
      <c r="AH201" s="5" t="s">
        <v>418</v>
      </c>
      <c r="AI201" s="5" t="s">
        <v>418</v>
      </c>
      <c r="AJ201" s="31">
        <f t="shared" si="130"/>
        <v>1.1078636293006303</v>
      </c>
      <c r="AK201" s="32">
        <v>1410</v>
      </c>
      <c r="AL201" s="24">
        <f t="shared" si="131"/>
        <v>1562.1</v>
      </c>
      <c r="AM201" s="24">
        <f t="shared" si="132"/>
        <v>152.09999999999991</v>
      </c>
      <c r="AN201" s="24"/>
      <c r="AO201" s="24">
        <v>90.6</v>
      </c>
      <c r="AP201" s="24">
        <v>72.7</v>
      </c>
      <c r="AQ201" s="24">
        <v>181.7</v>
      </c>
      <c r="AR201" s="24">
        <v>84</v>
      </c>
      <c r="AS201" s="24"/>
      <c r="AT201" s="24">
        <v>151.30000000000001</v>
      </c>
      <c r="AU201" s="24">
        <v>0</v>
      </c>
      <c r="AV201" s="24">
        <v>256</v>
      </c>
      <c r="AW201" s="24">
        <v>151.30000000000001</v>
      </c>
      <c r="AX201" s="24">
        <v>321.10000000000002</v>
      </c>
      <c r="AY201" s="24">
        <v>152.5</v>
      </c>
      <c r="AZ201" s="24">
        <v>94.1</v>
      </c>
      <c r="BA201" s="24"/>
      <c r="BB201" s="24">
        <f t="shared" si="133"/>
        <v>6.8</v>
      </c>
      <c r="BC201" s="63"/>
      <c r="BD201" s="39"/>
      <c r="BE201" s="39"/>
      <c r="BF201" s="63"/>
      <c r="BG201" s="63"/>
      <c r="BH201" s="39"/>
      <c r="BI201" s="24">
        <f t="shared" si="134"/>
        <v>6.8</v>
      </c>
      <c r="BJ201" s="24"/>
      <c r="BK201" s="85"/>
      <c r="BL201" s="85"/>
      <c r="BM201" s="85"/>
      <c r="BN201" s="85"/>
      <c r="BO201" s="85"/>
      <c r="BP201" s="85"/>
      <c r="BQ201" s="85"/>
      <c r="BR201" s="85"/>
      <c r="BS201" s="85"/>
      <c r="BT201" s="85"/>
      <c r="BU201" s="85"/>
      <c r="BV201" s="85"/>
      <c r="BW201" s="85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9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9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9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9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9"/>
      <c r="GV201" s="8"/>
      <c r="GW201" s="8"/>
    </row>
    <row r="202" spans="1:205" s="2" customFormat="1" ht="17.100000000000001" customHeight="1">
      <c r="A202" s="13" t="s">
        <v>183</v>
      </c>
      <c r="B202" s="5">
        <v>1</v>
      </c>
      <c r="C202" s="5">
        <v>10</v>
      </c>
      <c r="D202" s="5"/>
      <c r="E202" s="5"/>
      <c r="F202" s="4">
        <f t="shared" si="135"/>
        <v>1.0062761856879503</v>
      </c>
      <c r="G202" s="5">
        <v>10</v>
      </c>
      <c r="H202" s="5"/>
      <c r="I202" s="5"/>
      <c r="J202" s="4">
        <f t="shared" si="136"/>
        <v>1.2035059760956175</v>
      </c>
      <c r="K202" s="69">
        <v>15</v>
      </c>
      <c r="L202" s="5"/>
      <c r="M202" s="5"/>
      <c r="N202" s="4">
        <f t="shared" si="137"/>
        <v>1.3</v>
      </c>
      <c r="O202" s="5">
        <v>15</v>
      </c>
      <c r="P202" s="5"/>
      <c r="Q202" s="5"/>
      <c r="R202" s="4">
        <f t="shared" si="138"/>
        <v>1.0382142857142858</v>
      </c>
      <c r="S202" s="5">
        <v>5</v>
      </c>
      <c r="T202" s="5"/>
      <c r="U202" s="5"/>
      <c r="V202" s="4">
        <f t="shared" si="139"/>
        <v>1.2047298564593301</v>
      </c>
      <c r="W202" s="5">
        <v>10</v>
      </c>
      <c r="X202" s="5"/>
      <c r="Y202" s="5"/>
      <c r="Z202" s="4">
        <f t="shared" si="140"/>
        <v>0.90820620798734675</v>
      </c>
      <c r="AA202" s="5">
        <v>10</v>
      </c>
      <c r="AB202" s="5"/>
      <c r="AC202" s="5"/>
      <c r="AD202" s="4">
        <f t="shared" si="141"/>
        <v>1.0232624919201614</v>
      </c>
      <c r="AE202" s="5">
        <v>10</v>
      </c>
      <c r="AF202" s="5" t="s">
        <v>418</v>
      </c>
      <c r="AG202" s="5" t="s">
        <v>418</v>
      </c>
      <c r="AH202" s="5" t="s">
        <v>418</v>
      </c>
      <c r="AI202" s="5" t="s">
        <v>418</v>
      </c>
      <c r="AJ202" s="31">
        <f t="shared" si="130"/>
        <v>1.1078636293006303</v>
      </c>
      <c r="AK202" s="32">
        <v>1266</v>
      </c>
      <c r="AL202" s="24">
        <f t="shared" si="131"/>
        <v>1402.6</v>
      </c>
      <c r="AM202" s="24">
        <f t="shared" si="132"/>
        <v>136.59999999999991</v>
      </c>
      <c r="AN202" s="24"/>
      <c r="AO202" s="24">
        <v>101.8</v>
      </c>
      <c r="AP202" s="24">
        <v>73.599999999999994</v>
      </c>
      <c r="AQ202" s="24">
        <v>216.6</v>
      </c>
      <c r="AR202" s="24">
        <v>133.6</v>
      </c>
      <c r="AS202" s="24"/>
      <c r="AT202" s="24">
        <v>83.8</v>
      </c>
      <c r="AU202" s="24">
        <v>34.6</v>
      </c>
      <c r="AV202" s="24">
        <v>173.5</v>
      </c>
      <c r="AW202" s="24">
        <v>135.6</v>
      </c>
      <c r="AX202" s="24">
        <v>222</v>
      </c>
      <c r="AY202" s="24">
        <v>136.80000000000001</v>
      </c>
      <c r="AZ202" s="24">
        <v>84.5</v>
      </c>
      <c r="BA202" s="24"/>
      <c r="BB202" s="24">
        <f t="shared" si="133"/>
        <v>6.2</v>
      </c>
      <c r="BC202" s="63"/>
      <c r="BD202" s="39"/>
      <c r="BE202" s="39"/>
      <c r="BF202" s="63"/>
      <c r="BG202" s="63"/>
      <c r="BH202" s="39"/>
      <c r="BI202" s="24">
        <f t="shared" si="134"/>
        <v>6.2</v>
      </c>
      <c r="BJ202" s="24"/>
      <c r="BK202" s="85"/>
      <c r="BL202" s="85"/>
      <c r="BM202" s="85"/>
      <c r="BN202" s="85"/>
      <c r="BO202" s="85"/>
      <c r="BP202" s="85"/>
      <c r="BQ202" s="85"/>
      <c r="BR202" s="85"/>
      <c r="BS202" s="85"/>
      <c r="BT202" s="85"/>
      <c r="BU202" s="85"/>
      <c r="BV202" s="85"/>
      <c r="BW202" s="85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9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9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9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9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9"/>
      <c r="GV202" s="8"/>
      <c r="GW202" s="8"/>
    </row>
    <row r="203" spans="1:205" s="2" customFormat="1" ht="17.100000000000001" customHeight="1">
      <c r="A203" s="13" t="s">
        <v>184</v>
      </c>
      <c r="B203" s="5">
        <v>1</v>
      </c>
      <c r="C203" s="5">
        <v>10</v>
      </c>
      <c r="D203" s="5"/>
      <c r="E203" s="5"/>
      <c r="F203" s="4">
        <f t="shared" si="135"/>
        <v>1.0062761856879503</v>
      </c>
      <c r="G203" s="5">
        <v>10</v>
      </c>
      <c r="H203" s="5"/>
      <c r="I203" s="5"/>
      <c r="J203" s="4">
        <f t="shared" si="136"/>
        <v>1.2035059760956175</v>
      </c>
      <c r="K203" s="69">
        <v>15</v>
      </c>
      <c r="L203" s="5"/>
      <c r="M203" s="5"/>
      <c r="N203" s="4">
        <f t="shared" si="137"/>
        <v>1.3</v>
      </c>
      <c r="O203" s="5">
        <v>15</v>
      </c>
      <c r="P203" s="5"/>
      <c r="Q203" s="5"/>
      <c r="R203" s="4">
        <f t="shared" si="138"/>
        <v>1.0382142857142858</v>
      </c>
      <c r="S203" s="5">
        <v>5</v>
      </c>
      <c r="T203" s="5"/>
      <c r="U203" s="5"/>
      <c r="V203" s="4">
        <f t="shared" si="139"/>
        <v>1.2047298564593301</v>
      </c>
      <c r="W203" s="5">
        <v>10</v>
      </c>
      <c r="X203" s="5"/>
      <c r="Y203" s="5"/>
      <c r="Z203" s="4">
        <f t="shared" si="140"/>
        <v>0.90820620798734675</v>
      </c>
      <c r="AA203" s="5">
        <v>10</v>
      </c>
      <c r="AB203" s="5"/>
      <c r="AC203" s="5"/>
      <c r="AD203" s="4">
        <f t="shared" si="141"/>
        <v>1.0232624919201614</v>
      </c>
      <c r="AE203" s="5">
        <v>10</v>
      </c>
      <c r="AF203" s="5" t="s">
        <v>418</v>
      </c>
      <c r="AG203" s="5" t="s">
        <v>418</v>
      </c>
      <c r="AH203" s="5" t="s">
        <v>418</v>
      </c>
      <c r="AI203" s="5" t="s">
        <v>418</v>
      </c>
      <c r="AJ203" s="31">
        <f t="shared" si="130"/>
        <v>1.1078636293006303</v>
      </c>
      <c r="AK203" s="32">
        <v>1532</v>
      </c>
      <c r="AL203" s="24">
        <f t="shared" si="131"/>
        <v>1697.2</v>
      </c>
      <c r="AM203" s="24">
        <f t="shared" si="132"/>
        <v>165.20000000000005</v>
      </c>
      <c r="AN203" s="24"/>
      <c r="AO203" s="24">
        <v>109.1</v>
      </c>
      <c r="AP203" s="24">
        <v>129.9</v>
      </c>
      <c r="AQ203" s="24">
        <v>150.5</v>
      </c>
      <c r="AR203" s="24">
        <v>116.4</v>
      </c>
      <c r="AS203" s="24"/>
      <c r="AT203" s="24">
        <v>109.7</v>
      </c>
      <c r="AU203" s="24">
        <v>61</v>
      </c>
      <c r="AV203" s="24">
        <v>253.1</v>
      </c>
      <c r="AW203" s="24">
        <v>162.1</v>
      </c>
      <c r="AX203" s="24">
        <v>330.2</v>
      </c>
      <c r="AY203" s="24">
        <v>165.6</v>
      </c>
      <c r="AZ203" s="24">
        <v>102.3</v>
      </c>
      <c r="BA203" s="24"/>
      <c r="BB203" s="24">
        <f t="shared" si="133"/>
        <v>7.3</v>
      </c>
      <c r="BC203" s="63"/>
      <c r="BD203" s="39"/>
      <c r="BE203" s="39"/>
      <c r="BF203" s="63"/>
      <c r="BG203" s="63"/>
      <c r="BH203" s="39"/>
      <c r="BI203" s="24">
        <f t="shared" si="134"/>
        <v>7.3</v>
      </c>
      <c r="BJ203" s="24"/>
      <c r="BK203" s="85"/>
      <c r="BL203" s="85"/>
      <c r="BM203" s="85"/>
      <c r="BN203" s="85"/>
      <c r="BO203" s="85"/>
      <c r="BP203" s="85"/>
      <c r="BQ203" s="85"/>
      <c r="BR203" s="85"/>
      <c r="BS203" s="85"/>
      <c r="BT203" s="85"/>
      <c r="BU203" s="85"/>
      <c r="BV203" s="85"/>
      <c r="BW203" s="85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9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9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9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9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9"/>
      <c r="GV203" s="8"/>
      <c r="GW203" s="8"/>
    </row>
    <row r="204" spans="1:205" s="2" customFormat="1" ht="17.100000000000001" customHeight="1">
      <c r="A204" s="17" t="s">
        <v>185</v>
      </c>
      <c r="B204" s="10"/>
      <c r="C204" s="10"/>
      <c r="D204" s="10"/>
      <c r="E204" s="10"/>
      <c r="F204" s="10"/>
      <c r="G204" s="10"/>
      <c r="H204" s="10"/>
      <c r="I204" s="10"/>
      <c r="J204" s="10"/>
      <c r="K204" s="73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85"/>
      <c r="BL204" s="85"/>
      <c r="BM204" s="85"/>
      <c r="BN204" s="85"/>
      <c r="BO204" s="85"/>
      <c r="BP204" s="85"/>
      <c r="BQ204" s="85"/>
      <c r="BR204" s="85"/>
      <c r="BS204" s="85"/>
      <c r="BT204" s="85"/>
      <c r="BU204" s="85"/>
      <c r="BV204" s="85"/>
      <c r="BW204" s="85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9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9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9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9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9"/>
      <c r="GV204" s="8"/>
      <c r="GW204" s="8"/>
    </row>
    <row r="205" spans="1:205" s="2" customFormat="1" ht="17.100000000000001" customHeight="1">
      <c r="A205" s="13" t="s">
        <v>186</v>
      </c>
      <c r="B205" s="5">
        <v>1</v>
      </c>
      <c r="C205" s="5">
        <v>10</v>
      </c>
      <c r="D205" s="5"/>
      <c r="E205" s="5"/>
      <c r="F205" s="4">
        <f>F$44</f>
        <v>0.97996485061511429</v>
      </c>
      <c r="G205" s="5">
        <v>10</v>
      </c>
      <c r="H205" s="5"/>
      <c r="I205" s="5"/>
      <c r="J205" s="4">
        <f>J$44</f>
        <v>1</v>
      </c>
      <c r="K205" s="69">
        <v>15</v>
      </c>
      <c r="L205" s="5"/>
      <c r="M205" s="5"/>
      <c r="N205" s="4">
        <f>N$44</f>
        <v>1.2047892074198987</v>
      </c>
      <c r="O205" s="5">
        <v>15</v>
      </c>
      <c r="P205" s="5"/>
      <c r="Q205" s="5"/>
      <c r="R205" s="4">
        <f>R$44</f>
        <v>1.2229375</v>
      </c>
      <c r="S205" s="5">
        <v>5</v>
      </c>
      <c r="T205" s="5"/>
      <c r="U205" s="5"/>
      <c r="V205" s="4">
        <f>V$44</f>
        <v>0.86632629355860613</v>
      </c>
      <c r="W205" s="5">
        <v>10</v>
      </c>
      <c r="X205" s="5"/>
      <c r="Y205" s="5"/>
      <c r="Z205" s="4">
        <f>Z$44</f>
        <v>1.0992717255031343</v>
      </c>
      <c r="AA205" s="5">
        <v>10</v>
      </c>
      <c r="AB205" s="5"/>
      <c r="AC205" s="5"/>
      <c r="AD205" s="4">
        <f>AD$44</f>
        <v>1.213762079922363</v>
      </c>
      <c r="AE205" s="5">
        <v>10</v>
      </c>
      <c r="AF205" s="5" t="s">
        <v>418</v>
      </c>
      <c r="AG205" s="5" t="s">
        <v>418</v>
      </c>
      <c r="AH205" s="5" t="s">
        <v>418</v>
      </c>
      <c r="AI205" s="5" t="s">
        <v>418</v>
      </c>
      <c r="AJ205" s="31">
        <f t="shared" si="130"/>
        <v>1.0679973542034196</v>
      </c>
      <c r="AK205" s="32">
        <v>1788</v>
      </c>
      <c r="AL205" s="24">
        <f t="shared" si="131"/>
        <v>1909.6</v>
      </c>
      <c r="AM205" s="24">
        <f t="shared" si="132"/>
        <v>121.59999999999991</v>
      </c>
      <c r="AN205" s="24"/>
      <c r="AO205" s="24">
        <v>142.69999999999999</v>
      </c>
      <c r="AP205" s="24">
        <v>133</v>
      </c>
      <c r="AQ205" s="24">
        <v>98.5</v>
      </c>
      <c r="AR205" s="24">
        <v>118.6</v>
      </c>
      <c r="AS205" s="24"/>
      <c r="AT205" s="24">
        <v>121.7</v>
      </c>
      <c r="AU205" s="24">
        <v>249.1</v>
      </c>
      <c r="AV205" s="24">
        <v>95.9</v>
      </c>
      <c r="AW205" s="24">
        <v>191.8</v>
      </c>
      <c r="AX205" s="24">
        <v>102.5</v>
      </c>
      <c r="AY205" s="24">
        <v>177.6</v>
      </c>
      <c r="AZ205" s="24">
        <v>162.5</v>
      </c>
      <c r="BA205" s="24">
        <v>169.8</v>
      </c>
      <c r="BB205" s="24">
        <f t="shared" si="133"/>
        <v>145.9</v>
      </c>
      <c r="BC205" s="63"/>
      <c r="BD205" s="39"/>
      <c r="BE205" s="39"/>
      <c r="BF205" s="63"/>
      <c r="BG205" s="63"/>
      <c r="BH205" s="39"/>
      <c r="BI205" s="24">
        <f t="shared" si="134"/>
        <v>145.9</v>
      </c>
      <c r="BJ205" s="24"/>
      <c r="BK205" s="85"/>
      <c r="BL205" s="85"/>
      <c r="BM205" s="85"/>
      <c r="BN205" s="85"/>
      <c r="BO205" s="85"/>
      <c r="BP205" s="85"/>
      <c r="BQ205" s="85"/>
      <c r="BR205" s="85"/>
      <c r="BS205" s="85"/>
      <c r="BT205" s="85"/>
      <c r="BU205" s="85"/>
      <c r="BV205" s="85"/>
      <c r="BW205" s="85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9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9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9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9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9"/>
      <c r="GV205" s="8"/>
      <c r="GW205" s="8"/>
    </row>
    <row r="206" spans="1:205" s="2" customFormat="1" ht="17.100000000000001" customHeight="1">
      <c r="A206" s="13" t="s">
        <v>187</v>
      </c>
      <c r="B206" s="5">
        <v>1</v>
      </c>
      <c r="C206" s="5">
        <v>10</v>
      </c>
      <c r="D206" s="5"/>
      <c r="E206" s="5"/>
      <c r="F206" s="4">
        <f t="shared" ref="F206:F215" si="142">F$44</f>
        <v>0.97996485061511429</v>
      </c>
      <c r="G206" s="5">
        <v>10</v>
      </c>
      <c r="H206" s="5"/>
      <c r="I206" s="5"/>
      <c r="J206" s="4">
        <f t="shared" ref="J206:J215" si="143">J$44</f>
        <v>1</v>
      </c>
      <c r="K206" s="69">
        <v>15</v>
      </c>
      <c r="L206" s="5"/>
      <c r="M206" s="5"/>
      <c r="N206" s="4">
        <f t="shared" ref="N206:N215" si="144">N$44</f>
        <v>1.2047892074198987</v>
      </c>
      <c r="O206" s="5">
        <v>15</v>
      </c>
      <c r="P206" s="5"/>
      <c r="Q206" s="5"/>
      <c r="R206" s="4">
        <f t="shared" ref="R206:R215" si="145">R$44</f>
        <v>1.2229375</v>
      </c>
      <c r="S206" s="5">
        <v>5</v>
      </c>
      <c r="T206" s="5"/>
      <c r="U206" s="5"/>
      <c r="V206" s="4">
        <f t="shared" ref="V206:V215" si="146">V$44</f>
        <v>0.86632629355860613</v>
      </c>
      <c r="W206" s="5">
        <v>10</v>
      </c>
      <c r="X206" s="5"/>
      <c r="Y206" s="5"/>
      <c r="Z206" s="4">
        <f t="shared" ref="Z206:Z215" si="147">Z$44</f>
        <v>1.0992717255031343</v>
      </c>
      <c r="AA206" s="5">
        <v>10</v>
      </c>
      <c r="AB206" s="5"/>
      <c r="AC206" s="5"/>
      <c r="AD206" s="4">
        <f t="shared" ref="AD206:AD215" si="148">AD$44</f>
        <v>1.213762079922363</v>
      </c>
      <c r="AE206" s="5">
        <v>10</v>
      </c>
      <c r="AF206" s="5" t="s">
        <v>418</v>
      </c>
      <c r="AG206" s="5" t="s">
        <v>418</v>
      </c>
      <c r="AH206" s="5" t="s">
        <v>418</v>
      </c>
      <c r="AI206" s="5" t="s">
        <v>418</v>
      </c>
      <c r="AJ206" s="31">
        <f t="shared" si="130"/>
        <v>1.0679973542034196</v>
      </c>
      <c r="AK206" s="32">
        <v>1844</v>
      </c>
      <c r="AL206" s="24">
        <f t="shared" si="131"/>
        <v>1969.4</v>
      </c>
      <c r="AM206" s="24">
        <f t="shared" si="132"/>
        <v>125.40000000000009</v>
      </c>
      <c r="AN206" s="24"/>
      <c r="AO206" s="24">
        <v>171.2</v>
      </c>
      <c r="AP206" s="24">
        <v>112.9</v>
      </c>
      <c r="AQ206" s="24">
        <v>95.7</v>
      </c>
      <c r="AR206" s="24">
        <v>149.6</v>
      </c>
      <c r="AS206" s="24"/>
      <c r="AT206" s="24">
        <v>156.69999999999999</v>
      </c>
      <c r="AU206" s="24">
        <v>86.3</v>
      </c>
      <c r="AV206" s="24">
        <v>234</v>
      </c>
      <c r="AW206" s="24">
        <v>197.8</v>
      </c>
      <c r="AX206" s="24">
        <v>162.9</v>
      </c>
      <c r="AY206" s="24">
        <v>183.2</v>
      </c>
      <c r="AZ206" s="24">
        <v>167.6</v>
      </c>
      <c r="BA206" s="24">
        <v>101.1</v>
      </c>
      <c r="BB206" s="24">
        <f t="shared" si="133"/>
        <v>150.4</v>
      </c>
      <c r="BC206" s="63"/>
      <c r="BD206" s="39"/>
      <c r="BE206" s="39"/>
      <c r="BF206" s="63"/>
      <c r="BG206" s="63"/>
      <c r="BH206" s="39"/>
      <c r="BI206" s="24">
        <f t="shared" si="134"/>
        <v>150.4</v>
      </c>
      <c r="BJ206" s="24"/>
      <c r="BK206" s="85"/>
      <c r="BL206" s="85"/>
      <c r="BM206" s="85"/>
      <c r="BN206" s="85"/>
      <c r="BO206" s="85"/>
      <c r="BP206" s="85"/>
      <c r="BQ206" s="85"/>
      <c r="BR206" s="85"/>
      <c r="BS206" s="85"/>
      <c r="BT206" s="85"/>
      <c r="BU206" s="85"/>
      <c r="BV206" s="85"/>
      <c r="BW206" s="85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9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9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9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9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9"/>
      <c r="GV206" s="8"/>
      <c r="GW206" s="8"/>
    </row>
    <row r="207" spans="1:205" s="2" customFormat="1" ht="17.100000000000001" customHeight="1">
      <c r="A207" s="13" t="s">
        <v>188</v>
      </c>
      <c r="B207" s="5">
        <v>1</v>
      </c>
      <c r="C207" s="5">
        <v>10</v>
      </c>
      <c r="D207" s="5"/>
      <c r="E207" s="5"/>
      <c r="F207" s="4">
        <f t="shared" si="142"/>
        <v>0.97996485061511429</v>
      </c>
      <c r="G207" s="5">
        <v>10</v>
      </c>
      <c r="H207" s="5"/>
      <c r="I207" s="5"/>
      <c r="J207" s="4">
        <f t="shared" si="143"/>
        <v>1</v>
      </c>
      <c r="K207" s="69">
        <v>15</v>
      </c>
      <c r="L207" s="5"/>
      <c r="M207" s="5"/>
      <c r="N207" s="4">
        <f t="shared" si="144"/>
        <v>1.2047892074198987</v>
      </c>
      <c r="O207" s="5">
        <v>15</v>
      </c>
      <c r="P207" s="5"/>
      <c r="Q207" s="5"/>
      <c r="R207" s="4">
        <f t="shared" si="145"/>
        <v>1.2229375</v>
      </c>
      <c r="S207" s="5">
        <v>5</v>
      </c>
      <c r="T207" s="5"/>
      <c r="U207" s="5"/>
      <c r="V207" s="4">
        <f t="shared" si="146"/>
        <v>0.86632629355860613</v>
      </c>
      <c r="W207" s="5">
        <v>10</v>
      </c>
      <c r="X207" s="5"/>
      <c r="Y207" s="5"/>
      <c r="Z207" s="4">
        <f t="shared" si="147"/>
        <v>1.0992717255031343</v>
      </c>
      <c r="AA207" s="5">
        <v>10</v>
      </c>
      <c r="AB207" s="5"/>
      <c r="AC207" s="5"/>
      <c r="AD207" s="4">
        <f t="shared" si="148"/>
        <v>1.213762079922363</v>
      </c>
      <c r="AE207" s="5">
        <v>10</v>
      </c>
      <c r="AF207" s="5" t="s">
        <v>418</v>
      </c>
      <c r="AG207" s="5" t="s">
        <v>418</v>
      </c>
      <c r="AH207" s="5" t="s">
        <v>418</v>
      </c>
      <c r="AI207" s="5" t="s">
        <v>418</v>
      </c>
      <c r="AJ207" s="31">
        <f t="shared" si="130"/>
        <v>1.0679973542034196</v>
      </c>
      <c r="AK207" s="32">
        <v>3236</v>
      </c>
      <c r="AL207" s="24">
        <f t="shared" si="131"/>
        <v>3456</v>
      </c>
      <c r="AM207" s="24">
        <f t="shared" si="132"/>
        <v>220</v>
      </c>
      <c r="AN207" s="24"/>
      <c r="AO207" s="24">
        <v>302.2</v>
      </c>
      <c r="AP207" s="24">
        <v>242.8</v>
      </c>
      <c r="AQ207" s="24">
        <v>204.5</v>
      </c>
      <c r="AR207" s="24">
        <v>117.7</v>
      </c>
      <c r="AS207" s="24"/>
      <c r="AT207" s="24">
        <v>335.3</v>
      </c>
      <c r="AU207" s="24">
        <v>272.89999999999998</v>
      </c>
      <c r="AV207" s="24">
        <v>266.3</v>
      </c>
      <c r="AW207" s="24">
        <v>305.7</v>
      </c>
      <c r="AX207" s="24">
        <v>223.1</v>
      </c>
      <c r="AY207" s="24">
        <v>321.60000000000002</v>
      </c>
      <c r="AZ207" s="24">
        <v>294.2</v>
      </c>
      <c r="BA207" s="24">
        <v>306</v>
      </c>
      <c r="BB207" s="24">
        <f t="shared" si="133"/>
        <v>263.7</v>
      </c>
      <c r="BC207" s="63"/>
      <c r="BD207" s="39"/>
      <c r="BE207" s="39"/>
      <c r="BF207" s="63"/>
      <c r="BG207" s="63"/>
      <c r="BH207" s="39"/>
      <c r="BI207" s="24">
        <f t="shared" si="134"/>
        <v>263.7</v>
      </c>
      <c r="BJ207" s="24"/>
      <c r="BK207" s="85"/>
      <c r="BL207" s="85"/>
      <c r="BM207" s="85"/>
      <c r="BN207" s="85"/>
      <c r="BO207" s="85"/>
      <c r="BP207" s="85"/>
      <c r="BQ207" s="85"/>
      <c r="BR207" s="85"/>
      <c r="BS207" s="85"/>
      <c r="BT207" s="85"/>
      <c r="BU207" s="85"/>
      <c r="BV207" s="85"/>
      <c r="BW207" s="85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9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9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9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9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9"/>
      <c r="GV207" s="8"/>
      <c r="GW207" s="8"/>
    </row>
    <row r="208" spans="1:205" s="2" customFormat="1" ht="17.100000000000001" customHeight="1">
      <c r="A208" s="13" t="s">
        <v>189</v>
      </c>
      <c r="B208" s="5">
        <v>1</v>
      </c>
      <c r="C208" s="5">
        <v>10</v>
      </c>
      <c r="D208" s="5"/>
      <c r="E208" s="5"/>
      <c r="F208" s="4">
        <f t="shared" si="142"/>
        <v>0.97996485061511429</v>
      </c>
      <c r="G208" s="5">
        <v>10</v>
      </c>
      <c r="H208" s="5"/>
      <c r="I208" s="5"/>
      <c r="J208" s="4">
        <f t="shared" si="143"/>
        <v>1</v>
      </c>
      <c r="K208" s="69">
        <v>15</v>
      </c>
      <c r="L208" s="5"/>
      <c r="M208" s="5"/>
      <c r="N208" s="4">
        <f t="shared" si="144"/>
        <v>1.2047892074198987</v>
      </c>
      <c r="O208" s="5">
        <v>15</v>
      </c>
      <c r="P208" s="5"/>
      <c r="Q208" s="5"/>
      <c r="R208" s="4">
        <f t="shared" si="145"/>
        <v>1.2229375</v>
      </c>
      <c r="S208" s="5">
        <v>5</v>
      </c>
      <c r="T208" s="5"/>
      <c r="U208" s="5"/>
      <c r="V208" s="4">
        <f t="shared" si="146"/>
        <v>0.86632629355860613</v>
      </c>
      <c r="W208" s="5">
        <v>10</v>
      </c>
      <c r="X208" s="5"/>
      <c r="Y208" s="5"/>
      <c r="Z208" s="4">
        <f t="shared" si="147"/>
        <v>1.0992717255031343</v>
      </c>
      <c r="AA208" s="5">
        <v>10</v>
      </c>
      <c r="AB208" s="5"/>
      <c r="AC208" s="5"/>
      <c r="AD208" s="4">
        <f t="shared" si="148"/>
        <v>1.213762079922363</v>
      </c>
      <c r="AE208" s="5">
        <v>10</v>
      </c>
      <c r="AF208" s="5" t="s">
        <v>418</v>
      </c>
      <c r="AG208" s="5" t="s">
        <v>418</v>
      </c>
      <c r="AH208" s="5" t="s">
        <v>418</v>
      </c>
      <c r="AI208" s="5" t="s">
        <v>418</v>
      </c>
      <c r="AJ208" s="31">
        <f t="shared" si="130"/>
        <v>1.0679973542034196</v>
      </c>
      <c r="AK208" s="32">
        <v>1786</v>
      </c>
      <c r="AL208" s="24">
        <f t="shared" si="131"/>
        <v>1907.4</v>
      </c>
      <c r="AM208" s="24">
        <f t="shared" si="132"/>
        <v>121.40000000000009</v>
      </c>
      <c r="AN208" s="24"/>
      <c r="AO208" s="24">
        <v>132.80000000000001</v>
      </c>
      <c r="AP208" s="24">
        <v>103.3</v>
      </c>
      <c r="AQ208" s="24">
        <v>250.4</v>
      </c>
      <c r="AR208" s="24">
        <v>93.9</v>
      </c>
      <c r="AS208" s="24"/>
      <c r="AT208" s="24">
        <v>191.6</v>
      </c>
      <c r="AU208" s="24">
        <v>249.8</v>
      </c>
      <c r="AV208" s="24">
        <v>165.4</v>
      </c>
      <c r="AW208" s="24">
        <v>191.6</v>
      </c>
      <c r="AX208" s="24">
        <v>3.2</v>
      </c>
      <c r="AY208" s="24">
        <v>177.5</v>
      </c>
      <c r="AZ208" s="24">
        <v>162.4</v>
      </c>
      <c r="BA208" s="24">
        <v>40</v>
      </c>
      <c r="BB208" s="24">
        <f t="shared" si="133"/>
        <v>145.5</v>
      </c>
      <c r="BC208" s="63"/>
      <c r="BD208" s="39"/>
      <c r="BE208" s="39"/>
      <c r="BF208" s="63"/>
      <c r="BG208" s="63"/>
      <c r="BH208" s="39"/>
      <c r="BI208" s="24">
        <f t="shared" si="134"/>
        <v>145.5</v>
      </c>
      <c r="BJ208" s="24"/>
      <c r="BK208" s="85"/>
      <c r="BL208" s="85"/>
      <c r="BM208" s="85"/>
      <c r="BN208" s="85"/>
      <c r="BO208" s="85"/>
      <c r="BP208" s="85"/>
      <c r="BQ208" s="85"/>
      <c r="BR208" s="85"/>
      <c r="BS208" s="85"/>
      <c r="BT208" s="85"/>
      <c r="BU208" s="85"/>
      <c r="BV208" s="85"/>
      <c r="BW208" s="85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9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9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9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9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9"/>
      <c r="GV208" s="8"/>
      <c r="GW208" s="8"/>
    </row>
    <row r="209" spans="1:205" s="2" customFormat="1" ht="17.100000000000001" customHeight="1">
      <c r="A209" s="13" t="s">
        <v>190</v>
      </c>
      <c r="B209" s="5">
        <v>1</v>
      </c>
      <c r="C209" s="5">
        <v>10</v>
      </c>
      <c r="D209" s="5"/>
      <c r="E209" s="5"/>
      <c r="F209" s="4">
        <f t="shared" si="142"/>
        <v>0.97996485061511429</v>
      </c>
      <c r="G209" s="5">
        <v>10</v>
      </c>
      <c r="H209" s="5"/>
      <c r="I209" s="5"/>
      <c r="J209" s="4">
        <f t="shared" si="143"/>
        <v>1</v>
      </c>
      <c r="K209" s="69">
        <v>15</v>
      </c>
      <c r="L209" s="5"/>
      <c r="M209" s="5"/>
      <c r="N209" s="4">
        <f t="shared" si="144"/>
        <v>1.2047892074198987</v>
      </c>
      <c r="O209" s="5">
        <v>15</v>
      </c>
      <c r="P209" s="5"/>
      <c r="Q209" s="5"/>
      <c r="R209" s="4">
        <f t="shared" si="145"/>
        <v>1.2229375</v>
      </c>
      <c r="S209" s="5">
        <v>5</v>
      </c>
      <c r="T209" s="5"/>
      <c r="U209" s="5"/>
      <c r="V209" s="4">
        <f t="shared" si="146"/>
        <v>0.86632629355860613</v>
      </c>
      <c r="W209" s="5">
        <v>10</v>
      </c>
      <c r="X209" s="5"/>
      <c r="Y209" s="5"/>
      <c r="Z209" s="4">
        <f t="shared" si="147"/>
        <v>1.0992717255031343</v>
      </c>
      <c r="AA209" s="5">
        <v>10</v>
      </c>
      <c r="AB209" s="5"/>
      <c r="AC209" s="5"/>
      <c r="AD209" s="4">
        <f t="shared" si="148"/>
        <v>1.213762079922363</v>
      </c>
      <c r="AE209" s="5">
        <v>10</v>
      </c>
      <c r="AF209" s="5" t="s">
        <v>418</v>
      </c>
      <c r="AG209" s="5" t="s">
        <v>418</v>
      </c>
      <c r="AH209" s="5" t="s">
        <v>418</v>
      </c>
      <c r="AI209" s="5" t="s">
        <v>418</v>
      </c>
      <c r="AJ209" s="31">
        <f t="shared" si="130"/>
        <v>1.0679973542034196</v>
      </c>
      <c r="AK209" s="32">
        <v>1832</v>
      </c>
      <c r="AL209" s="24">
        <f t="shared" si="131"/>
        <v>1956.6</v>
      </c>
      <c r="AM209" s="24">
        <f t="shared" si="132"/>
        <v>124.59999999999991</v>
      </c>
      <c r="AN209" s="24"/>
      <c r="AO209" s="24">
        <v>154</v>
      </c>
      <c r="AP209" s="24">
        <v>187.1</v>
      </c>
      <c r="AQ209" s="24">
        <v>86</v>
      </c>
      <c r="AR209" s="24">
        <v>121.9</v>
      </c>
      <c r="AS209" s="24"/>
      <c r="AT209" s="24">
        <v>139.5</v>
      </c>
      <c r="AU209" s="24">
        <v>121.6</v>
      </c>
      <c r="AV209" s="24">
        <v>163.1</v>
      </c>
      <c r="AW209" s="24">
        <v>147.5</v>
      </c>
      <c r="AX209" s="24">
        <v>214.7</v>
      </c>
      <c r="AY209" s="24">
        <v>182</v>
      </c>
      <c r="AZ209" s="24">
        <v>166.5</v>
      </c>
      <c r="BA209" s="24">
        <v>123.2</v>
      </c>
      <c r="BB209" s="24">
        <f t="shared" si="133"/>
        <v>149.5</v>
      </c>
      <c r="BC209" s="63"/>
      <c r="BD209" s="39"/>
      <c r="BE209" s="39"/>
      <c r="BF209" s="63"/>
      <c r="BG209" s="63"/>
      <c r="BH209" s="39"/>
      <c r="BI209" s="24">
        <f t="shared" si="134"/>
        <v>149.5</v>
      </c>
      <c r="BJ209" s="24"/>
      <c r="BK209" s="85"/>
      <c r="BL209" s="85"/>
      <c r="BM209" s="85"/>
      <c r="BN209" s="85"/>
      <c r="BO209" s="85"/>
      <c r="BP209" s="85"/>
      <c r="BQ209" s="85"/>
      <c r="BR209" s="85"/>
      <c r="BS209" s="85"/>
      <c r="BT209" s="85"/>
      <c r="BU209" s="85"/>
      <c r="BV209" s="85"/>
      <c r="BW209" s="85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9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9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9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9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9"/>
      <c r="GV209" s="8"/>
      <c r="GW209" s="8"/>
    </row>
    <row r="210" spans="1:205" s="2" customFormat="1" ht="17.100000000000001" customHeight="1">
      <c r="A210" s="13" t="s">
        <v>191</v>
      </c>
      <c r="B210" s="5">
        <v>1</v>
      </c>
      <c r="C210" s="5">
        <v>10</v>
      </c>
      <c r="D210" s="5"/>
      <c r="E210" s="5"/>
      <c r="F210" s="4">
        <f t="shared" si="142"/>
        <v>0.97996485061511429</v>
      </c>
      <c r="G210" s="5">
        <v>10</v>
      </c>
      <c r="H210" s="5"/>
      <c r="I210" s="5"/>
      <c r="J210" s="4">
        <f t="shared" si="143"/>
        <v>1</v>
      </c>
      <c r="K210" s="69">
        <v>15</v>
      </c>
      <c r="L210" s="5"/>
      <c r="M210" s="5"/>
      <c r="N210" s="4">
        <f t="shared" si="144"/>
        <v>1.2047892074198987</v>
      </c>
      <c r="O210" s="5">
        <v>15</v>
      </c>
      <c r="P210" s="5"/>
      <c r="Q210" s="5"/>
      <c r="R210" s="4">
        <f t="shared" si="145"/>
        <v>1.2229375</v>
      </c>
      <c r="S210" s="5">
        <v>5</v>
      </c>
      <c r="T210" s="5"/>
      <c r="U210" s="5"/>
      <c r="V210" s="4">
        <f t="shared" si="146"/>
        <v>0.86632629355860613</v>
      </c>
      <c r="W210" s="5">
        <v>10</v>
      </c>
      <c r="X210" s="5"/>
      <c r="Y210" s="5"/>
      <c r="Z210" s="4">
        <f t="shared" si="147"/>
        <v>1.0992717255031343</v>
      </c>
      <c r="AA210" s="5">
        <v>10</v>
      </c>
      <c r="AB210" s="5"/>
      <c r="AC210" s="5"/>
      <c r="AD210" s="4">
        <f t="shared" si="148"/>
        <v>1.213762079922363</v>
      </c>
      <c r="AE210" s="5">
        <v>10</v>
      </c>
      <c r="AF210" s="5" t="s">
        <v>418</v>
      </c>
      <c r="AG210" s="5" t="s">
        <v>418</v>
      </c>
      <c r="AH210" s="5" t="s">
        <v>418</v>
      </c>
      <c r="AI210" s="5" t="s">
        <v>418</v>
      </c>
      <c r="AJ210" s="31">
        <f t="shared" si="130"/>
        <v>1.0679973542034196</v>
      </c>
      <c r="AK210" s="32">
        <v>3980</v>
      </c>
      <c r="AL210" s="24">
        <f t="shared" si="131"/>
        <v>4250.6000000000004</v>
      </c>
      <c r="AM210" s="24">
        <f t="shared" si="132"/>
        <v>270.60000000000036</v>
      </c>
      <c r="AN210" s="24"/>
      <c r="AO210" s="24">
        <v>414</v>
      </c>
      <c r="AP210" s="24">
        <v>347.1</v>
      </c>
      <c r="AQ210" s="24">
        <v>66.400000000000006</v>
      </c>
      <c r="AR210" s="24">
        <v>302.7</v>
      </c>
      <c r="AS210" s="24"/>
      <c r="AT210" s="24">
        <v>216.7</v>
      </c>
      <c r="AU210" s="24">
        <v>185.4</v>
      </c>
      <c r="AV210" s="24">
        <v>587.70000000000005</v>
      </c>
      <c r="AW210" s="24">
        <v>426.9</v>
      </c>
      <c r="AX210" s="24">
        <v>297.8</v>
      </c>
      <c r="AY210" s="24">
        <v>395.4</v>
      </c>
      <c r="AZ210" s="24">
        <v>361.8</v>
      </c>
      <c r="BA210" s="24">
        <v>324.2</v>
      </c>
      <c r="BB210" s="24">
        <f t="shared" si="133"/>
        <v>324.5</v>
      </c>
      <c r="BC210" s="63"/>
      <c r="BD210" s="39"/>
      <c r="BE210" s="39"/>
      <c r="BF210" s="63"/>
      <c r="BG210" s="63"/>
      <c r="BH210" s="39"/>
      <c r="BI210" s="24">
        <f t="shared" si="134"/>
        <v>324.5</v>
      </c>
      <c r="BJ210" s="24"/>
      <c r="BK210" s="85"/>
      <c r="BL210" s="85"/>
      <c r="BM210" s="85"/>
      <c r="BN210" s="85"/>
      <c r="BO210" s="85"/>
      <c r="BP210" s="85"/>
      <c r="BQ210" s="85"/>
      <c r="BR210" s="85"/>
      <c r="BS210" s="85"/>
      <c r="BT210" s="85"/>
      <c r="BU210" s="85"/>
      <c r="BV210" s="85"/>
      <c r="BW210" s="85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9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9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9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9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9"/>
      <c r="GV210" s="8"/>
      <c r="GW210" s="8"/>
    </row>
    <row r="211" spans="1:205" s="2" customFormat="1" ht="17.100000000000001" customHeight="1">
      <c r="A211" s="13" t="s">
        <v>192</v>
      </c>
      <c r="B211" s="5">
        <v>1</v>
      </c>
      <c r="C211" s="5">
        <v>10</v>
      </c>
      <c r="D211" s="5"/>
      <c r="E211" s="5"/>
      <c r="F211" s="4">
        <f t="shared" si="142"/>
        <v>0.97996485061511429</v>
      </c>
      <c r="G211" s="5">
        <v>10</v>
      </c>
      <c r="H211" s="5"/>
      <c r="I211" s="5"/>
      <c r="J211" s="4">
        <f t="shared" si="143"/>
        <v>1</v>
      </c>
      <c r="K211" s="69">
        <v>15</v>
      </c>
      <c r="L211" s="5"/>
      <c r="M211" s="5"/>
      <c r="N211" s="4">
        <f t="shared" si="144"/>
        <v>1.2047892074198987</v>
      </c>
      <c r="O211" s="5">
        <v>15</v>
      </c>
      <c r="P211" s="5"/>
      <c r="Q211" s="5"/>
      <c r="R211" s="4">
        <f t="shared" si="145"/>
        <v>1.2229375</v>
      </c>
      <c r="S211" s="5">
        <v>5</v>
      </c>
      <c r="T211" s="5"/>
      <c r="U211" s="5"/>
      <c r="V211" s="4">
        <f t="shared" si="146"/>
        <v>0.86632629355860613</v>
      </c>
      <c r="W211" s="5">
        <v>10</v>
      </c>
      <c r="X211" s="5"/>
      <c r="Y211" s="5"/>
      <c r="Z211" s="4">
        <f t="shared" si="147"/>
        <v>1.0992717255031343</v>
      </c>
      <c r="AA211" s="5">
        <v>10</v>
      </c>
      <c r="AB211" s="5"/>
      <c r="AC211" s="5"/>
      <c r="AD211" s="4">
        <f t="shared" si="148"/>
        <v>1.213762079922363</v>
      </c>
      <c r="AE211" s="5">
        <v>10</v>
      </c>
      <c r="AF211" s="5" t="s">
        <v>418</v>
      </c>
      <c r="AG211" s="5" t="s">
        <v>418</v>
      </c>
      <c r="AH211" s="5" t="s">
        <v>418</v>
      </c>
      <c r="AI211" s="5" t="s">
        <v>418</v>
      </c>
      <c r="AJ211" s="31">
        <f t="shared" si="130"/>
        <v>1.0679973542034196</v>
      </c>
      <c r="AK211" s="32">
        <v>3770</v>
      </c>
      <c r="AL211" s="24">
        <f t="shared" si="131"/>
        <v>4026.4</v>
      </c>
      <c r="AM211" s="24">
        <f t="shared" si="132"/>
        <v>256.40000000000009</v>
      </c>
      <c r="AN211" s="24"/>
      <c r="AO211" s="24">
        <v>341.4</v>
      </c>
      <c r="AP211" s="24">
        <v>384.3</v>
      </c>
      <c r="AQ211" s="24">
        <v>95.7</v>
      </c>
      <c r="AR211" s="24">
        <v>339.7</v>
      </c>
      <c r="AS211" s="24"/>
      <c r="AT211" s="24">
        <v>346.5</v>
      </c>
      <c r="AU211" s="24">
        <v>259.10000000000002</v>
      </c>
      <c r="AV211" s="24">
        <v>409.7</v>
      </c>
      <c r="AW211" s="24">
        <v>310.3</v>
      </c>
      <c r="AX211" s="24">
        <v>337.7</v>
      </c>
      <c r="AY211" s="24">
        <v>374.6</v>
      </c>
      <c r="AZ211" s="24">
        <v>342.7</v>
      </c>
      <c r="BA211" s="24">
        <v>177.3</v>
      </c>
      <c r="BB211" s="24">
        <f t="shared" si="133"/>
        <v>307.39999999999998</v>
      </c>
      <c r="BC211" s="63"/>
      <c r="BD211" s="39"/>
      <c r="BE211" s="39"/>
      <c r="BF211" s="63"/>
      <c r="BG211" s="63"/>
      <c r="BH211" s="39"/>
      <c r="BI211" s="24">
        <f t="shared" si="134"/>
        <v>307.39999999999998</v>
      </c>
      <c r="BJ211" s="24"/>
      <c r="BK211" s="85"/>
      <c r="BL211" s="85"/>
      <c r="BM211" s="85"/>
      <c r="BN211" s="85"/>
      <c r="BO211" s="85"/>
      <c r="BP211" s="85"/>
      <c r="BQ211" s="85"/>
      <c r="BR211" s="85"/>
      <c r="BS211" s="85"/>
      <c r="BT211" s="85"/>
      <c r="BU211" s="85"/>
      <c r="BV211" s="85"/>
      <c r="BW211" s="85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9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9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9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9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9"/>
      <c r="GV211" s="8"/>
      <c r="GW211" s="8"/>
    </row>
    <row r="212" spans="1:205" s="2" customFormat="1" ht="17.100000000000001" customHeight="1">
      <c r="A212" s="13" t="s">
        <v>193</v>
      </c>
      <c r="B212" s="5">
        <v>1</v>
      </c>
      <c r="C212" s="5">
        <v>10</v>
      </c>
      <c r="D212" s="5"/>
      <c r="E212" s="5"/>
      <c r="F212" s="4">
        <f t="shared" si="142"/>
        <v>0.97996485061511429</v>
      </c>
      <c r="G212" s="5">
        <v>10</v>
      </c>
      <c r="H212" s="5"/>
      <c r="I212" s="5"/>
      <c r="J212" s="4">
        <f t="shared" si="143"/>
        <v>1</v>
      </c>
      <c r="K212" s="69">
        <v>15</v>
      </c>
      <c r="L212" s="5"/>
      <c r="M212" s="5"/>
      <c r="N212" s="4">
        <f t="shared" si="144"/>
        <v>1.2047892074198987</v>
      </c>
      <c r="O212" s="5">
        <v>15</v>
      </c>
      <c r="P212" s="5"/>
      <c r="Q212" s="5"/>
      <c r="R212" s="4">
        <f t="shared" si="145"/>
        <v>1.2229375</v>
      </c>
      <c r="S212" s="5">
        <v>5</v>
      </c>
      <c r="T212" s="5"/>
      <c r="U212" s="5"/>
      <c r="V212" s="4">
        <f t="shared" si="146"/>
        <v>0.86632629355860613</v>
      </c>
      <c r="W212" s="5">
        <v>10</v>
      </c>
      <c r="X212" s="5"/>
      <c r="Y212" s="5"/>
      <c r="Z212" s="4">
        <f t="shared" si="147"/>
        <v>1.0992717255031343</v>
      </c>
      <c r="AA212" s="5">
        <v>10</v>
      </c>
      <c r="AB212" s="5"/>
      <c r="AC212" s="5"/>
      <c r="AD212" s="4">
        <f t="shared" si="148"/>
        <v>1.213762079922363</v>
      </c>
      <c r="AE212" s="5">
        <v>10</v>
      </c>
      <c r="AF212" s="5" t="s">
        <v>418</v>
      </c>
      <c r="AG212" s="5" t="s">
        <v>418</v>
      </c>
      <c r="AH212" s="5" t="s">
        <v>418</v>
      </c>
      <c r="AI212" s="5" t="s">
        <v>418</v>
      </c>
      <c r="AJ212" s="31">
        <f t="shared" si="130"/>
        <v>1.0679973542034196</v>
      </c>
      <c r="AK212" s="32">
        <v>1897</v>
      </c>
      <c r="AL212" s="24">
        <f t="shared" si="131"/>
        <v>2026</v>
      </c>
      <c r="AM212" s="24">
        <f t="shared" si="132"/>
        <v>129</v>
      </c>
      <c r="AN212" s="24"/>
      <c r="AO212" s="24">
        <v>73.8</v>
      </c>
      <c r="AP212" s="24">
        <v>110.4</v>
      </c>
      <c r="AQ212" s="24">
        <v>207.4</v>
      </c>
      <c r="AR212" s="24">
        <v>107.2</v>
      </c>
      <c r="AS212" s="24"/>
      <c r="AT212" s="24">
        <v>79.7</v>
      </c>
      <c r="AU212" s="24">
        <v>67.3</v>
      </c>
      <c r="AV212" s="24">
        <v>277.3</v>
      </c>
      <c r="AW212" s="24">
        <v>90.8</v>
      </c>
      <c r="AX212" s="24">
        <v>496.5</v>
      </c>
      <c r="AY212" s="24">
        <v>188.5</v>
      </c>
      <c r="AZ212" s="24">
        <v>172.5</v>
      </c>
      <c r="BA212" s="24"/>
      <c r="BB212" s="24">
        <f t="shared" si="133"/>
        <v>154.6</v>
      </c>
      <c r="BC212" s="63"/>
      <c r="BD212" s="39"/>
      <c r="BE212" s="39"/>
      <c r="BF212" s="63"/>
      <c r="BG212" s="63"/>
      <c r="BH212" s="39"/>
      <c r="BI212" s="24">
        <f t="shared" si="134"/>
        <v>154.6</v>
      </c>
      <c r="BJ212" s="24"/>
      <c r="BK212" s="85"/>
      <c r="BL212" s="85"/>
      <c r="BM212" s="85"/>
      <c r="BN212" s="85"/>
      <c r="BO212" s="85"/>
      <c r="BP212" s="85"/>
      <c r="BQ212" s="85"/>
      <c r="BR212" s="85"/>
      <c r="BS212" s="85"/>
      <c r="BT212" s="85"/>
      <c r="BU212" s="85"/>
      <c r="BV212" s="85"/>
      <c r="BW212" s="85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9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9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9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9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9"/>
      <c r="GV212" s="8"/>
      <c r="GW212" s="8"/>
    </row>
    <row r="213" spans="1:205" s="2" customFormat="1" ht="17.100000000000001" customHeight="1">
      <c r="A213" s="13" t="s">
        <v>194</v>
      </c>
      <c r="B213" s="5">
        <v>1</v>
      </c>
      <c r="C213" s="5">
        <v>10</v>
      </c>
      <c r="D213" s="5"/>
      <c r="E213" s="5"/>
      <c r="F213" s="4">
        <f t="shared" si="142"/>
        <v>0.97996485061511429</v>
      </c>
      <c r="G213" s="5">
        <v>10</v>
      </c>
      <c r="H213" s="5"/>
      <c r="I213" s="5"/>
      <c r="J213" s="4">
        <f t="shared" si="143"/>
        <v>1</v>
      </c>
      <c r="K213" s="69">
        <v>15</v>
      </c>
      <c r="L213" s="5"/>
      <c r="M213" s="5"/>
      <c r="N213" s="4">
        <f t="shared" si="144"/>
        <v>1.2047892074198987</v>
      </c>
      <c r="O213" s="5">
        <v>15</v>
      </c>
      <c r="P213" s="5"/>
      <c r="Q213" s="5"/>
      <c r="R213" s="4">
        <f t="shared" si="145"/>
        <v>1.2229375</v>
      </c>
      <c r="S213" s="5">
        <v>5</v>
      </c>
      <c r="T213" s="5"/>
      <c r="U213" s="5"/>
      <c r="V213" s="4">
        <f t="shared" si="146"/>
        <v>0.86632629355860613</v>
      </c>
      <c r="W213" s="5">
        <v>10</v>
      </c>
      <c r="X213" s="5"/>
      <c r="Y213" s="5"/>
      <c r="Z213" s="4">
        <f t="shared" si="147"/>
        <v>1.0992717255031343</v>
      </c>
      <c r="AA213" s="5">
        <v>10</v>
      </c>
      <c r="AB213" s="5"/>
      <c r="AC213" s="5"/>
      <c r="AD213" s="4">
        <f t="shared" si="148"/>
        <v>1.213762079922363</v>
      </c>
      <c r="AE213" s="5">
        <v>10</v>
      </c>
      <c r="AF213" s="5" t="s">
        <v>418</v>
      </c>
      <c r="AG213" s="5" t="s">
        <v>418</v>
      </c>
      <c r="AH213" s="5" t="s">
        <v>418</v>
      </c>
      <c r="AI213" s="5" t="s">
        <v>418</v>
      </c>
      <c r="AJ213" s="31">
        <f t="shared" si="130"/>
        <v>1.0679973542034196</v>
      </c>
      <c r="AK213" s="32">
        <v>1764</v>
      </c>
      <c r="AL213" s="24">
        <f t="shared" si="131"/>
        <v>1883.9</v>
      </c>
      <c r="AM213" s="24">
        <f t="shared" si="132"/>
        <v>119.90000000000009</v>
      </c>
      <c r="AN213" s="24"/>
      <c r="AO213" s="24">
        <v>150.4</v>
      </c>
      <c r="AP213" s="24">
        <v>106.3</v>
      </c>
      <c r="AQ213" s="24">
        <v>61.1</v>
      </c>
      <c r="AR213" s="24">
        <v>66.5</v>
      </c>
      <c r="AS213" s="24"/>
      <c r="AT213" s="24">
        <v>93.9</v>
      </c>
      <c r="AU213" s="24">
        <v>107.7</v>
      </c>
      <c r="AV213" s="24">
        <v>235.4</v>
      </c>
      <c r="AW213" s="24">
        <v>120.7</v>
      </c>
      <c r="AX213" s="24">
        <v>277.3</v>
      </c>
      <c r="AY213" s="24">
        <v>175.3</v>
      </c>
      <c r="AZ213" s="24">
        <v>160.4</v>
      </c>
      <c r="BA213" s="24">
        <v>185.2</v>
      </c>
      <c r="BB213" s="24">
        <f t="shared" si="133"/>
        <v>143.69999999999999</v>
      </c>
      <c r="BC213" s="63"/>
      <c r="BD213" s="39"/>
      <c r="BE213" s="39"/>
      <c r="BF213" s="63"/>
      <c r="BG213" s="63"/>
      <c r="BH213" s="39"/>
      <c r="BI213" s="24">
        <f t="shared" si="134"/>
        <v>143.69999999999999</v>
      </c>
      <c r="BJ213" s="24"/>
      <c r="BK213" s="85"/>
      <c r="BL213" s="85"/>
      <c r="BM213" s="85"/>
      <c r="BN213" s="85"/>
      <c r="BO213" s="85"/>
      <c r="BP213" s="85"/>
      <c r="BQ213" s="85"/>
      <c r="BR213" s="85"/>
      <c r="BS213" s="85"/>
      <c r="BT213" s="85"/>
      <c r="BU213" s="85"/>
      <c r="BV213" s="85"/>
      <c r="BW213" s="85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9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9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9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9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9"/>
      <c r="GV213" s="8"/>
      <c r="GW213" s="8"/>
    </row>
    <row r="214" spans="1:205" s="2" customFormat="1" ht="17.100000000000001" customHeight="1">
      <c r="A214" s="13" t="s">
        <v>195</v>
      </c>
      <c r="B214" s="5">
        <v>1</v>
      </c>
      <c r="C214" s="5">
        <v>10</v>
      </c>
      <c r="D214" s="5"/>
      <c r="E214" s="5"/>
      <c r="F214" s="4">
        <f t="shared" si="142"/>
        <v>0.97996485061511429</v>
      </c>
      <c r="G214" s="5">
        <v>10</v>
      </c>
      <c r="H214" s="5"/>
      <c r="I214" s="5"/>
      <c r="J214" s="4">
        <f t="shared" si="143"/>
        <v>1</v>
      </c>
      <c r="K214" s="69">
        <v>15</v>
      </c>
      <c r="L214" s="5"/>
      <c r="M214" s="5"/>
      <c r="N214" s="4">
        <f t="shared" si="144"/>
        <v>1.2047892074198987</v>
      </c>
      <c r="O214" s="5">
        <v>15</v>
      </c>
      <c r="P214" s="5"/>
      <c r="Q214" s="5"/>
      <c r="R214" s="4">
        <f t="shared" si="145"/>
        <v>1.2229375</v>
      </c>
      <c r="S214" s="5">
        <v>5</v>
      </c>
      <c r="T214" s="5"/>
      <c r="U214" s="5"/>
      <c r="V214" s="4">
        <f t="shared" si="146"/>
        <v>0.86632629355860613</v>
      </c>
      <c r="W214" s="5">
        <v>10</v>
      </c>
      <c r="X214" s="5"/>
      <c r="Y214" s="5"/>
      <c r="Z214" s="4">
        <f t="shared" si="147"/>
        <v>1.0992717255031343</v>
      </c>
      <c r="AA214" s="5">
        <v>10</v>
      </c>
      <c r="AB214" s="5"/>
      <c r="AC214" s="5"/>
      <c r="AD214" s="4">
        <f t="shared" si="148"/>
        <v>1.213762079922363</v>
      </c>
      <c r="AE214" s="5">
        <v>10</v>
      </c>
      <c r="AF214" s="5" t="s">
        <v>418</v>
      </c>
      <c r="AG214" s="5" t="s">
        <v>418</v>
      </c>
      <c r="AH214" s="5" t="s">
        <v>418</v>
      </c>
      <c r="AI214" s="5" t="s">
        <v>418</v>
      </c>
      <c r="AJ214" s="31">
        <f t="shared" si="130"/>
        <v>1.0679973542034196</v>
      </c>
      <c r="AK214" s="32">
        <v>3383</v>
      </c>
      <c r="AL214" s="24">
        <f t="shared" si="131"/>
        <v>3613</v>
      </c>
      <c r="AM214" s="24">
        <f t="shared" si="132"/>
        <v>230</v>
      </c>
      <c r="AN214" s="24"/>
      <c r="AO214" s="24">
        <v>244</v>
      </c>
      <c r="AP214" s="24">
        <v>362.9</v>
      </c>
      <c r="AQ214" s="24">
        <v>205.9</v>
      </c>
      <c r="AR214" s="24">
        <v>198</v>
      </c>
      <c r="AS214" s="24"/>
      <c r="AT214" s="24">
        <v>264.39999999999998</v>
      </c>
      <c r="AU214" s="24">
        <v>251.1</v>
      </c>
      <c r="AV214" s="24">
        <v>308.7</v>
      </c>
      <c r="AW214" s="24">
        <v>350.6</v>
      </c>
      <c r="AX214" s="24">
        <v>399.4</v>
      </c>
      <c r="AY214" s="24">
        <v>336.1</v>
      </c>
      <c r="AZ214" s="24">
        <v>307.5</v>
      </c>
      <c r="BA214" s="24">
        <v>108.6</v>
      </c>
      <c r="BB214" s="24">
        <f t="shared" si="133"/>
        <v>275.8</v>
      </c>
      <c r="BC214" s="63"/>
      <c r="BD214" s="39"/>
      <c r="BE214" s="39"/>
      <c r="BF214" s="63"/>
      <c r="BG214" s="63"/>
      <c r="BH214" s="39"/>
      <c r="BI214" s="24">
        <f t="shared" si="134"/>
        <v>275.8</v>
      </c>
      <c r="BJ214" s="24"/>
      <c r="BK214" s="85"/>
      <c r="BL214" s="85"/>
      <c r="BM214" s="85"/>
      <c r="BN214" s="85"/>
      <c r="BO214" s="85"/>
      <c r="BP214" s="85"/>
      <c r="BQ214" s="85"/>
      <c r="BR214" s="85"/>
      <c r="BS214" s="85"/>
      <c r="BT214" s="85"/>
      <c r="BU214" s="85"/>
      <c r="BV214" s="85"/>
      <c r="BW214" s="85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9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9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9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9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9"/>
      <c r="GV214" s="8"/>
      <c r="GW214" s="8"/>
    </row>
    <row r="215" spans="1:205" s="2" customFormat="1" ht="17.100000000000001" customHeight="1">
      <c r="A215" s="13" t="s">
        <v>196</v>
      </c>
      <c r="B215" s="5">
        <v>1</v>
      </c>
      <c r="C215" s="5">
        <v>10</v>
      </c>
      <c r="D215" s="5"/>
      <c r="E215" s="5"/>
      <c r="F215" s="4">
        <f t="shared" si="142"/>
        <v>0.97996485061511429</v>
      </c>
      <c r="G215" s="5">
        <v>10</v>
      </c>
      <c r="H215" s="5"/>
      <c r="I215" s="5"/>
      <c r="J215" s="4">
        <f t="shared" si="143"/>
        <v>1</v>
      </c>
      <c r="K215" s="69">
        <v>15</v>
      </c>
      <c r="L215" s="5"/>
      <c r="M215" s="5"/>
      <c r="N215" s="4">
        <f t="shared" si="144"/>
        <v>1.2047892074198987</v>
      </c>
      <c r="O215" s="5">
        <v>15</v>
      </c>
      <c r="P215" s="5"/>
      <c r="Q215" s="5"/>
      <c r="R215" s="4">
        <f t="shared" si="145"/>
        <v>1.2229375</v>
      </c>
      <c r="S215" s="5">
        <v>5</v>
      </c>
      <c r="T215" s="5"/>
      <c r="U215" s="5"/>
      <c r="V215" s="4">
        <f t="shared" si="146"/>
        <v>0.86632629355860613</v>
      </c>
      <c r="W215" s="5">
        <v>10</v>
      </c>
      <c r="X215" s="5"/>
      <c r="Y215" s="5"/>
      <c r="Z215" s="4">
        <f t="shared" si="147"/>
        <v>1.0992717255031343</v>
      </c>
      <c r="AA215" s="5">
        <v>10</v>
      </c>
      <c r="AB215" s="5"/>
      <c r="AC215" s="5"/>
      <c r="AD215" s="4">
        <f t="shared" si="148"/>
        <v>1.213762079922363</v>
      </c>
      <c r="AE215" s="5">
        <v>10</v>
      </c>
      <c r="AF215" s="5" t="s">
        <v>418</v>
      </c>
      <c r="AG215" s="5" t="s">
        <v>418</v>
      </c>
      <c r="AH215" s="5" t="s">
        <v>418</v>
      </c>
      <c r="AI215" s="5" t="s">
        <v>418</v>
      </c>
      <c r="AJ215" s="31">
        <f t="shared" si="130"/>
        <v>1.0679973542034196</v>
      </c>
      <c r="AK215" s="32">
        <v>1908</v>
      </c>
      <c r="AL215" s="24">
        <f t="shared" si="131"/>
        <v>2037.7</v>
      </c>
      <c r="AM215" s="24">
        <f t="shared" si="132"/>
        <v>129.70000000000005</v>
      </c>
      <c r="AN215" s="24"/>
      <c r="AO215" s="24">
        <v>204.1</v>
      </c>
      <c r="AP215" s="24">
        <v>100.6</v>
      </c>
      <c r="AQ215" s="24">
        <v>141.1</v>
      </c>
      <c r="AR215" s="24">
        <v>211.7</v>
      </c>
      <c r="AS215" s="24"/>
      <c r="AT215" s="24">
        <v>90.4</v>
      </c>
      <c r="AU215" s="24">
        <v>103.5</v>
      </c>
      <c r="AV215" s="24">
        <v>218.7</v>
      </c>
      <c r="AW215" s="24">
        <v>199.5</v>
      </c>
      <c r="AX215" s="24">
        <v>249.6</v>
      </c>
      <c r="AY215" s="24">
        <v>189.6</v>
      </c>
      <c r="AZ215" s="24">
        <v>173.5</v>
      </c>
      <c r="BA215" s="24"/>
      <c r="BB215" s="24">
        <f t="shared" si="133"/>
        <v>155.4</v>
      </c>
      <c r="BC215" s="63"/>
      <c r="BD215" s="39"/>
      <c r="BE215" s="39"/>
      <c r="BF215" s="63"/>
      <c r="BG215" s="63"/>
      <c r="BH215" s="39"/>
      <c r="BI215" s="24">
        <f t="shared" si="134"/>
        <v>155.4</v>
      </c>
      <c r="BJ215" s="24"/>
      <c r="BK215" s="85"/>
      <c r="BL215" s="85"/>
      <c r="BM215" s="85"/>
      <c r="BN215" s="85"/>
      <c r="BO215" s="85"/>
      <c r="BP215" s="85"/>
      <c r="BQ215" s="85"/>
      <c r="BR215" s="85"/>
      <c r="BS215" s="85"/>
      <c r="BT215" s="85"/>
      <c r="BU215" s="85"/>
      <c r="BV215" s="85"/>
      <c r="BW215" s="85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9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9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9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9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9"/>
      <c r="GV215" s="8"/>
      <c r="GW215" s="8"/>
    </row>
    <row r="216" spans="1:205" s="2" customFormat="1" ht="17.100000000000001" customHeight="1">
      <c r="A216" s="13" t="s">
        <v>197</v>
      </c>
      <c r="B216" s="5">
        <v>1</v>
      </c>
      <c r="C216" s="5">
        <v>10</v>
      </c>
      <c r="D216" s="5"/>
      <c r="E216" s="5"/>
      <c r="F216" s="4">
        <f>F$44</f>
        <v>0.97996485061511429</v>
      </c>
      <c r="G216" s="5">
        <v>10</v>
      </c>
      <c r="H216" s="5"/>
      <c r="I216" s="5"/>
      <c r="J216" s="4">
        <f>J$44</f>
        <v>1</v>
      </c>
      <c r="K216" s="69">
        <v>15</v>
      </c>
      <c r="L216" s="5"/>
      <c r="M216" s="5"/>
      <c r="N216" s="4">
        <f>N$44</f>
        <v>1.2047892074198987</v>
      </c>
      <c r="O216" s="5">
        <v>15</v>
      </c>
      <c r="P216" s="5"/>
      <c r="Q216" s="5"/>
      <c r="R216" s="4">
        <f>R$44</f>
        <v>1.2229375</v>
      </c>
      <c r="S216" s="5">
        <v>5</v>
      </c>
      <c r="T216" s="5"/>
      <c r="U216" s="5"/>
      <c r="V216" s="4">
        <f>V$44</f>
        <v>0.86632629355860613</v>
      </c>
      <c r="W216" s="5">
        <v>10</v>
      </c>
      <c r="X216" s="5"/>
      <c r="Y216" s="5"/>
      <c r="Z216" s="4">
        <f>Z$44</f>
        <v>1.0992717255031343</v>
      </c>
      <c r="AA216" s="5">
        <v>10</v>
      </c>
      <c r="AB216" s="5"/>
      <c r="AC216" s="5"/>
      <c r="AD216" s="4">
        <f>AD$44</f>
        <v>1.213762079922363</v>
      </c>
      <c r="AE216" s="5">
        <v>10</v>
      </c>
      <c r="AF216" s="5" t="s">
        <v>418</v>
      </c>
      <c r="AG216" s="5" t="s">
        <v>418</v>
      </c>
      <c r="AH216" s="5" t="s">
        <v>418</v>
      </c>
      <c r="AI216" s="5" t="s">
        <v>418</v>
      </c>
      <c r="AJ216" s="31">
        <f t="shared" si="130"/>
        <v>1.0679973542034196</v>
      </c>
      <c r="AK216" s="32">
        <v>1295</v>
      </c>
      <c r="AL216" s="24">
        <f t="shared" si="131"/>
        <v>1383.1</v>
      </c>
      <c r="AM216" s="24">
        <f t="shared" si="132"/>
        <v>88.099999999999909</v>
      </c>
      <c r="AN216" s="24"/>
      <c r="AO216" s="24">
        <v>138.9</v>
      </c>
      <c r="AP216" s="24">
        <v>138.9</v>
      </c>
      <c r="AQ216" s="24">
        <v>98.9</v>
      </c>
      <c r="AR216" s="24">
        <v>93.2</v>
      </c>
      <c r="AS216" s="24"/>
      <c r="AT216" s="24">
        <v>115.9</v>
      </c>
      <c r="AU216" s="24">
        <v>187.8</v>
      </c>
      <c r="AV216" s="24">
        <v>111.1</v>
      </c>
      <c r="AW216" s="24">
        <v>133.19999999999999</v>
      </c>
      <c r="AX216" s="24">
        <v>8.1999999999999993</v>
      </c>
      <c r="AY216" s="24">
        <v>128.6</v>
      </c>
      <c r="AZ216" s="24">
        <v>117.7</v>
      </c>
      <c r="BA216" s="24">
        <v>5</v>
      </c>
      <c r="BB216" s="24">
        <f t="shared" si="133"/>
        <v>105.7</v>
      </c>
      <c r="BC216" s="63"/>
      <c r="BD216" s="39"/>
      <c r="BE216" s="39"/>
      <c r="BF216" s="63"/>
      <c r="BG216" s="63"/>
      <c r="BH216" s="39"/>
      <c r="BI216" s="24">
        <f t="shared" si="134"/>
        <v>105.7</v>
      </c>
      <c r="BJ216" s="24"/>
      <c r="BK216" s="85"/>
      <c r="BL216" s="85"/>
      <c r="BM216" s="85"/>
      <c r="BN216" s="85"/>
      <c r="BO216" s="85"/>
      <c r="BP216" s="85"/>
      <c r="BQ216" s="85"/>
      <c r="BR216" s="85"/>
      <c r="BS216" s="85"/>
      <c r="BT216" s="85"/>
      <c r="BU216" s="85"/>
      <c r="BV216" s="85"/>
      <c r="BW216" s="85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9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9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9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9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9"/>
      <c r="GV216" s="8"/>
      <c r="GW216" s="8"/>
    </row>
    <row r="217" spans="1:205" s="2" customFormat="1" ht="17.100000000000001" customHeight="1">
      <c r="A217" s="17" t="s">
        <v>198</v>
      </c>
      <c r="B217" s="10"/>
      <c r="C217" s="10"/>
      <c r="D217" s="10"/>
      <c r="E217" s="10"/>
      <c r="F217" s="10"/>
      <c r="G217" s="10"/>
      <c r="H217" s="10"/>
      <c r="I217" s="10"/>
      <c r="J217" s="10"/>
      <c r="K217" s="73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85"/>
      <c r="BL217" s="85"/>
      <c r="BM217" s="85"/>
      <c r="BN217" s="85"/>
      <c r="BO217" s="85"/>
      <c r="BP217" s="85"/>
      <c r="BQ217" s="85"/>
      <c r="BR217" s="85"/>
      <c r="BS217" s="85"/>
      <c r="BT217" s="85"/>
      <c r="BU217" s="85"/>
      <c r="BV217" s="85"/>
      <c r="BW217" s="85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9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9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9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9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9"/>
      <c r="GV217" s="8"/>
      <c r="GW217" s="8"/>
    </row>
    <row r="218" spans="1:205" s="2" customFormat="1" ht="16.7" customHeight="1">
      <c r="A218" s="33" t="s">
        <v>199</v>
      </c>
      <c r="B218" s="5">
        <v>1</v>
      </c>
      <c r="C218" s="5">
        <v>10</v>
      </c>
      <c r="D218" s="5"/>
      <c r="E218" s="5"/>
      <c r="F218" s="4">
        <f>F$45</f>
        <v>1.0381907008086253</v>
      </c>
      <c r="G218" s="5">
        <v>10</v>
      </c>
      <c r="H218" s="5"/>
      <c r="I218" s="5"/>
      <c r="J218" s="4">
        <f>J$45</f>
        <v>1.2718053777208707</v>
      </c>
      <c r="K218" s="69">
        <v>15</v>
      </c>
      <c r="L218" s="5"/>
      <c r="M218" s="5"/>
      <c r="N218" s="4">
        <f>N$45</f>
        <v>1.0033783783783783</v>
      </c>
      <c r="O218" s="5">
        <v>15</v>
      </c>
      <c r="P218" s="5"/>
      <c r="Q218" s="5"/>
      <c r="R218" s="4">
        <f>R$45</f>
        <v>1.245384479280937</v>
      </c>
      <c r="S218" s="5">
        <v>5</v>
      </c>
      <c r="T218" s="5"/>
      <c r="U218" s="5"/>
      <c r="V218" s="4">
        <f>V$45</f>
        <v>1.1030482711864407</v>
      </c>
      <c r="W218" s="5">
        <v>10</v>
      </c>
      <c r="X218" s="5"/>
      <c r="Y218" s="5"/>
      <c r="Z218" s="4">
        <f>Z$45</f>
        <v>0.98010821229050293</v>
      </c>
      <c r="AA218" s="5">
        <v>10</v>
      </c>
      <c r="AB218" s="5"/>
      <c r="AC218" s="5"/>
      <c r="AD218" s="4">
        <f>AD$45</f>
        <v>0.91762548262548271</v>
      </c>
      <c r="AE218" s="5">
        <v>10</v>
      </c>
      <c r="AF218" s="5" t="s">
        <v>418</v>
      </c>
      <c r="AG218" s="5" t="s">
        <v>418</v>
      </c>
      <c r="AH218" s="5" t="s">
        <v>418</v>
      </c>
      <c r="AI218" s="5" t="s">
        <v>418</v>
      </c>
      <c r="AJ218" s="31">
        <f t="shared" si="130"/>
        <v>1.0675812400823992</v>
      </c>
      <c r="AK218" s="32">
        <v>330</v>
      </c>
      <c r="AL218" s="24">
        <f t="shared" si="131"/>
        <v>352.3</v>
      </c>
      <c r="AM218" s="24">
        <f t="shared" si="132"/>
        <v>22.300000000000011</v>
      </c>
      <c r="AN218" s="24"/>
      <c r="AO218" s="24">
        <v>13.6</v>
      </c>
      <c r="AP218" s="24">
        <v>14.9</v>
      </c>
      <c r="AQ218" s="24">
        <v>35.799999999999997</v>
      </c>
      <c r="AR218" s="24">
        <v>25.2</v>
      </c>
      <c r="AS218" s="24"/>
      <c r="AT218" s="24">
        <v>18.5</v>
      </c>
      <c r="AU218" s="24">
        <v>18.399999999999999</v>
      </c>
      <c r="AV218" s="24">
        <v>51.3</v>
      </c>
      <c r="AW218" s="24">
        <v>35.4</v>
      </c>
      <c r="AX218" s="24">
        <v>63.6</v>
      </c>
      <c r="AY218" s="24">
        <v>51.3</v>
      </c>
      <c r="AZ218" s="24">
        <v>22.6</v>
      </c>
      <c r="BA218" s="24"/>
      <c r="BB218" s="24">
        <f t="shared" si="133"/>
        <v>1.7</v>
      </c>
      <c r="BC218" s="63"/>
      <c r="BD218" s="39"/>
      <c r="BE218" s="39"/>
      <c r="BF218" s="63"/>
      <c r="BG218" s="63"/>
      <c r="BH218" s="39"/>
      <c r="BI218" s="24">
        <f t="shared" si="134"/>
        <v>1.7</v>
      </c>
      <c r="BJ218" s="24"/>
      <c r="BK218" s="85"/>
      <c r="BL218" s="85"/>
      <c r="BM218" s="85"/>
      <c r="BN218" s="85"/>
      <c r="BO218" s="85"/>
      <c r="BP218" s="85"/>
      <c r="BQ218" s="85"/>
      <c r="BR218" s="85"/>
      <c r="BS218" s="85"/>
      <c r="BT218" s="85"/>
      <c r="BU218" s="85"/>
      <c r="BV218" s="85"/>
      <c r="BW218" s="85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9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9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9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9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9"/>
      <c r="GV218" s="8"/>
      <c r="GW218" s="8"/>
    </row>
    <row r="219" spans="1:205" s="2" customFormat="1" ht="17.100000000000001" customHeight="1">
      <c r="A219" s="33" t="s">
        <v>200</v>
      </c>
      <c r="B219" s="5">
        <v>1</v>
      </c>
      <c r="C219" s="5">
        <v>10</v>
      </c>
      <c r="D219" s="5"/>
      <c r="E219" s="5"/>
      <c r="F219" s="4">
        <f t="shared" ref="F219:F230" si="149">F$45</f>
        <v>1.0381907008086253</v>
      </c>
      <c r="G219" s="5">
        <v>10</v>
      </c>
      <c r="H219" s="5"/>
      <c r="I219" s="5"/>
      <c r="J219" s="4">
        <f t="shared" ref="J219:J230" si="150">J$45</f>
        <v>1.2718053777208707</v>
      </c>
      <c r="K219" s="69">
        <v>15</v>
      </c>
      <c r="L219" s="5"/>
      <c r="M219" s="5"/>
      <c r="N219" s="4">
        <f t="shared" ref="N219:N230" si="151">N$45</f>
        <v>1.0033783783783783</v>
      </c>
      <c r="O219" s="5">
        <v>15</v>
      </c>
      <c r="P219" s="5"/>
      <c r="Q219" s="5"/>
      <c r="R219" s="4">
        <f t="shared" ref="R219:R230" si="152">R$45</f>
        <v>1.245384479280937</v>
      </c>
      <c r="S219" s="5">
        <v>5</v>
      </c>
      <c r="T219" s="5"/>
      <c r="U219" s="5"/>
      <c r="V219" s="4">
        <f t="shared" ref="V219:V230" si="153">V$45</f>
        <v>1.1030482711864407</v>
      </c>
      <c r="W219" s="5">
        <v>10</v>
      </c>
      <c r="X219" s="5"/>
      <c r="Y219" s="5"/>
      <c r="Z219" s="4">
        <f t="shared" ref="Z219:Z230" si="154">Z$45</f>
        <v>0.98010821229050293</v>
      </c>
      <c r="AA219" s="5">
        <v>10</v>
      </c>
      <c r="AB219" s="5"/>
      <c r="AC219" s="5"/>
      <c r="AD219" s="4">
        <f t="shared" ref="AD219:AD230" si="155">AD$45</f>
        <v>0.91762548262548271</v>
      </c>
      <c r="AE219" s="5">
        <v>10</v>
      </c>
      <c r="AF219" s="5" t="s">
        <v>418</v>
      </c>
      <c r="AG219" s="5" t="s">
        <v>418</v>
      </c>
      <c r="AH219" s="5" t="s">
        <v>418</v>
      </c>
      <c r="AI219" s="5" t="s">
        <v>418</v>
      </c>
      <c r="AJ219" s="31">
        <f t="shared" si="130"/>
        <v>1.0675812400823992</v>
      </c>
      <c r="AK219" s="32">
        <v>2112</v>
      </c>
      <c r="AL219" s="24">
        <f t="shared" si="131"/>
        <v>2254.6999999999998</v>
      </c>
      <c r="AM219" s="24">
        <f t="shared" si="132"/>
        <v>142.69999999999982</v>
      </c>
      <c r="AN219" s="24"/>
      <c r="AO219" s="24">
        <v>154.19999999999999</v>
      </c>
      <c r="AP219" s="24">
        <v>226.6</v>
      </c>
      <c r="AQ219" s="24">
        <v>190.5</v>
      </c>
      <c r="AR219" s="24">
        <v>187.2</v>
      </c>
      <c r="AS219" s="24"/>
      <c r="AT219" s="24">
        <v>145.6</v>
      </c>
      <c r="AU219" s="24">
        <v>82.4</v>
      </c>
      <c r="AV219" s="24">
        <v>308.5</v>
      </c>
      <c r="AW219" s="24">
        <v>198.7</v>
      </c>
      <c r="AX219" s="24">
        <v>277</v>
      </c>
      <c r="AY219" s="24">
        <v>328.4</v>
      </c>
      <c r="AZ219" s="24">
        <v>144.4</v>
      </c>
      <c r="BA219" s="24"/>
      <c r="BB219" s="24">
        <f t="shared" si="133"/>
        <v>11.2</v>
      </c>
      <c r="BC219" s="63"/>
      <c r="BD219" s="39"/>
      <c r="BE219" s="39"/>
      <c r="BF219" s="63"/>
      <c r="BG219" s="63"/>
      <c r="BH219" s="39"/>
      <c r="BI219" s="24">
        <f t="shared" si="134"/>
        <v>11.2</v>
      </c>
      <c r="BJ219" s="24"/>
      <c r="BK219" s="85"/>
      <c r="BL219" s="85"/>
      <c r="BM219" s="85"/>
      <c r="BN219" s="85"/>
      <c r="BO219" s="85"/>
      <c r="BP219" s="85"/>
      <c r="BQ219" s="85"/>
      <c r="BR219" s="85"/>
      <c r="BS219" s="85"/>
      <c r="BT219" s="85"/>
      <c r="BU219" s="85"/>
      <c r="BV219" s="85"/>
      <c r="BW219" s="85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9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9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9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9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9"/>
      <c r="GV219" s="8"/>
      <c r="GW219" s="8"/>
    </row>
    <row r="220" spans="1:205" s="2" customFormat="1" ht="17.100000000000001" customHeight="1">
      <c r="A220" s="33" t="s">
        <v>201</v>
      </c>
      <c r="B220" s="5">
        <v>1</v>
      </c>
      <c r="C220" s="5">
        <v>10</v>
      </c>
      <c r="D220" s="5"/>
      <c r="E220" s="5"/>
      <c r="F220" s="4">
        <f t="shared" si="149"/>
        <v>1.0381907008086253</v>
      </c>
      <c r="G220" s="5">
        <v>10</v>
      </c>
      <c r="H220" s="5"/>
      <c r="I220" s="5"/>
      <c r="J220" s="4">
        <f t="shared" si="150"/>
        <v>1.2718053777208707</v>
      </c>
      <c r="K220" s="69">
        <v>15</v>
      </c>
      <c r="L220" s="5"/>
      <c r="M220" s="5"/>
      <c r="N220" s="4">
        <f t="shared" si="151"/>
        <v>1.0033783783783783</v>
      </c>
      <c r="O220" s="5">
        <v>15</v>
      </c>
      <c r="P220" s="5"/>
      <c r="Q220" s="5"/>
      <c r="R220" s="4">
        <f t="shared" si="152"/>
        <v>1.245384479280937</v>
      </c>
      <c r="S220" s="5">
        <v>5</v>
      </c>
      <c r="T220" s="5"/>
      <c r="U220" s="5"/>
      <c r="V220" s="4">
        <f t="shared" si="153"/>
        <v>1.1030482711864407</v>
      </c>
      <c r="W220" s="5">
        <v>10</v>
      </c>
      <c r="X220" s="5"/>
      <c r="Y220" s="5"/>
      <c r="Z220" s="4">
        <f t="shared" si="154"/>
        <v>0.98010821229050293</v>
      </c>
      <c r="AA220" s="5">
        <v>10</v>
      </c>
      <c r="AB220" s="5"/>
      <c r="AC220" s="5"/>
      <c r="AD220" s="4">
        <f t="shared" si="155"/>
        <v>0.91762548262548271</v>
      </c>
      <c r="AE220" s="5">
        <v>10</v>
      </c>
      <c r="AF220" s="5" t="s">
        <v>418</v>
      </c>
      <c r="AG220" s="5" t="s">
        <v>418</v>
      </c>
      <c r="AH220" s="5" t="s">
        <v>418</v>
      </c>
      <c r="AI220" s="5" t="s">
        <v>418</v>
      </c>
      <c r="AJ220" s="31">
        <f t="shared" si="130"/>
        <v>1.0675812400823992</v>
      </c>
      <c r="AK220" s="32">
        <v>22</v>
      </c>
      <c r="AL220" s="24">
        <f t="shared" si="131"/>
        <v>23.5</v>
      </c>
      <c r="AM220" s="24">
        <f t="shared" si="132"/>
        <v>1.5</v>
      </c>
      <c r="AN220" s="24"/>
      <c r="AO220" s="24">
        <v>2.2000000000000002</v>
      </c>
      <c r="AP220" s="24">
        <v>2.1</v>
      </c>
      <c r="AQ220" s="24">
        <v>1.9</v>
      </c>
      <c r="AR220" s="24">
        <v>2.4</v>
      </c>
      <c r="AS220" s="24"/>
      <c r="AT220" s="24">
        <v>1.8</v>
      </c>
      <c r="AU220" s="24">
        <v>1.9</v>
      </c>
      <c r="AV220" s="24">
        <v>2.5</v>
      </c>
      <c r="AW220" s="24">
        <v>1.7</v>
      </c>
      <c r="AX220" s="24">
        <v>1.9</v>
      </c>
      <c r="AY220" s="24">
        <v>3.5</v>
      </c>
      <c r="AZ220" s="24">
        <v>1.5</v>
      </c>
      <c r="BA220" s="24"/>
      <c r="BB220" s="24">
        <f t="shared" si="133"/>
        <v>0.1</v>
      </c>
      <c r="BC220" s="63"/>
      <c r="BD220" s="39"/>
      <c r="BE220" s="39"/>
      <c r="BF220" s="63"/>
      <c r="BG220" s="63"/>
      <c r="BH220" s="39"/>
      <c r="BI220" s="24">
        <f t="shared" si="134"/>
        <v>0.1</v>
      </c>
      <c r="BJ220" s="24"/>
      <c r="BK220" s="85"/>
      <c r="BL220" s="85"/>
      <c r="BM220" s="85"/>
      <c r="BN220" s="85"/>
      <c r="BO220" s="85"/>
      <c r="BP220" s="85"/>
      <c r="BQ220" s="85"/>
      <c r="BR220" s="85"/>
      <c r="BS220" s="85"/>
      <c r="BT220" s="85"/>
      <c r="BU220" s="85"/>
      <c r="BV220" s="85"/>
      <c r="BW220" s="85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9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9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9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9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9"/>
      <c r="GV220" s="8"/>
      <c r="GW220" s="8"/>
    </row>
    <row r="221" spans="1:205" s="2" customFormat="1" ht="17.100000000000001" customHeight="1">
      <c r="A221" s="33" t="s">
        <v>202</v>
      </c>
      <c r="B221" s="5">
        <v>1</v>
      </c>
      <c r="C221" s="5">
        <v>10</v>
      </c>
      <c r="D221" s="5"/>
      <c r="E221" s="5"/>
      <c r="F221" s="4">
        <f t="shared" si="149"/>
        <v>1.0381907008086253</v>
      </c>
      <c r="G221" s="5">
        <v>10</v>
      </c>
      <c r="H221" s="5"/>
      <c r="I221" s="5"/>
      <c r="J221" s="4">
        <f t="shared" si="150"/>
        <v>1.2718053777208707</v>
      </c>
      <c r="K221" s="69">
        <v>15</v>
      </c>
      <c r="L221" s="5"/>
      <c r="M221" s="5"/>
      <c r="N221" s="4">
        <f t="shared" si="151"/>
        <v>1.0033783783783783</v>
      </c>
      <c r="O221" s="5">
        <v>15</v>
      </c>
      <c r="P221" s="5"/>
      <c r="Q221" s="5"/>
      <c r="R221" s="4">
        <f t="shared" si="152"/>
        <v>1.245384479280937</v>
      </c>
      <c r="S221" s="5">
        <v>5</v>
      </c>
      <c r="T221" s="5"/>
      <c r="U221" s="5"/>
      <c r="V221" s="4">
        <f t="shared" si="153"/>
        <v>1.1030482711864407</v>
      </c>
      <c r="W221" s="5">
        <v>10</v>
      </c>
      <c r="X221" s="5"/>
      <c r="Y221" s="5"/>
      <c r="Z221" s="4">
        <f t="shared" si="154"/>
        <v>0.98010821229050293</v>
      </c>
      <c r="AA221" s="5">
        <v>10</v>
      </c>
      <c r="AB221" s="5"/>
      <c r="AC221" s="5"/>
      <c r="AD221" s="4">
        <f t="shared" si="155"/>
        <v>0.91762548262548271</v>
      </c>
      <c r="AE221" s="5">
        <v>10</v>
      </c>
      <c r="AF221" s="5" t="s">
        <v>418</v>
      </c>
      <c r="AG221" s="5" t="s">
        <v>418</v>
      </c>
      <c r="AH221" s="5" t="s">
        <v>418</v>
      </c>
      <c r="AI221" s="5" t="s">
        <v>418</v>
      </c>
      <c r="AJ221" s="31">
        <f t="shared" si="130"/>
        <v>1.0675812400823992</v>
      </c>
      <c r="AK221" s="32">
        <v>1429</v>
      </c>
      <c r="AL221" s="24">
        <f t="shared" si="131"/>
        <v>1525.6</v>
      </c>
      <c r="AM221" s="24">
        <f t="shared" si="132"/>
        <v>96.599999999999909</v>
      </c>
      <c r="AN221" s="24"/>
      <c r="AO221" s="24">
        <v>95.4</v>
      </c>
      <c r="AP221" s="24">
        <v>112.4</v>
      </c>
      <c r="AQ221" s="24">
        <v>135.19999999999999</v>
      </c>
      <c r="AR221" s="24">
        <v>150.69999999999999</v>
      </c>
      <c r="AS221" s="24"/>
      <c r="AT221" s="24">
        <v>145.69999999999999</v>
      </c>
      <c r="AU221" s="24">
        <v>40</v>
      </c>
      <c r="AV221" s="24">
        <v>190.7</v>
      </c>
      <c r="AW221" s="24">
        <v>124</v>
      </c>
      <c r="AX221" s="24">
        <v>204</v>
      </c>
      <c r="AY221" s="24">
        <v>222.1</v>
      </c>
      <c r="AZ221" s="24">
        <v>97.7</v>
      </c>
      <c r="BA221" s="24"/>
      <c r="BB221" s="24">
        <f t="shared" si="133"/>
        <v>7.7</v>
      </c>
      <c r="BC221" s="63"/>
      <c r="BD221" s="39"/>
      <c r="BE221" s="39"/>
      <c r="BF221" s="63"/>
      <c r="BG221" s="63"/>
      <c r="BH221" s="39"/>
      <c r="BI221" s="24">
        <f t="shared" si="134"/>
        <v>7.7</v>
      </c>
      <c r="BJ221" s="24"/>
      <c r="BK221" s="85"/>
      <c r="BL221" s="85"/>
      <c r="BM221" s="85"/>
      <c r="BN221" s="85"/>
      <c r="BO221" s="85"/>
      <c r="BP221" s="85"/>
      <c r="BQ221" s="85"/>
      <c r="BR221" s="85"/>
      <c r="BS221" s="85"/>
      <c r="BT221" s="85"/>
      <c r="BU221" s="85"/>
      <c r="BV221" s="85"/>
      <c r="BW221" s="85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9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9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9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9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9"/>
      <c r="GV221" s="8"/>
      <c r="GW221" s="8"/>
    </row>
    <row r="222" spans="1:205" s="2" customFormat="1" ht="17.100000000000001" customHeight="1">
      <c r="A222" s="33" t="s">
        <v>203</v>
      </c>
      <c r="B222" s="5">
        <v>1</v>
      </c>
      <c r="C222" s="5">
        <v>10</v>
      </c>
      <c r="D222" s="5"/>
      <c r="E222" s="5"/>
      <c r="F222" s="4">
        <f t="shared" si="149"/>
        <v>1.0381907008086253</v>
      </c>
      <c r="G222" s="5">
        <v>10</v>
      </c>
      <c r="H222" s="5"/>
      <c r="I222" s="5"/>
      <c r="J222" s="4">
        <f t="shared" si="150"/>
        <v>1.2718053777208707</v>
      </c>
      <c r="K222" s="69">
        <v>15</v>
      </c>
      <c r="L222" s="5"/>
      <c r="M222" s="5"/>
      <c r="N222" s="4">
        <f t="shared" si="151"/>
        <v>1.0033783783783783</v>
      </c>
      <c r="O222" s="5">
        <v>15</v>
      </c>
      <c r="P222" s="5"/>
      <c r="Q222" s="5"/>
      <c r="R222" s="4">
        <f t="shared" si="152"/>
        <v>1.245384479280937</v>
      </c>
      <c r="S222" s="5">
        <v>5</v>
      </c>
      <c r="T222" s="5"/>
      <c r="U222" s="5"/>
      <c r="V222" s="4">
        <f t="shared" si="153"/>
        <v>1.1030482711864407</v>
      </c>
      <c r="W222" s="5">
        <v>10</v>
      </c>
      <c r="X222" s="5"/>
      <c r="Y222" s="5"/>
      <c r="Z222" s="4">
        <f t="shared" si="154"/>
        <v>0.98010821229050293</v>
      </c>
      <c r="AA222" s="5">
        <v>10</v>
      </c>
      <c r="AB222" s="5"/>
      <c r="AC222" s="5"/>
      <c r="AD222" s="4">
        <f t="shared" si="155"/>
        <v>0.91762548262548271</v>
      </c>
      <c r="AE222" s="5">
        <v>10</v>
      </c>
      <c r="AF222" s="5" t="s">
        <v>418</v>
      </c>
      <c r="AG222" s="5" t="s">
        <v>418</v>
      </c>
      <c r="AH222" s="5" t="s">
        <v>418</v>
      </c>
      <c r="AI222" s="5" t="s">
        <v>418</v>
      </c>
      <c r="AJ222" s="31">
        <f t="shared" si="130"/>
        <v>1.0675812400823992</v>
      </c>
      <c r="AK222" s="32">
        <v>3133</v>
      </c>
      <c r="AL222" s="24">
        <f t="shared" si="131"/>
        <v>3344.7</v>
      </c>
      <c r="AM222" s="24">
        <f t="shared" si="132"/>
        <v>211.69999999999982</v>
      </c>
      <c r="AN222" s="24"/>
      <c r="AO222" s="24">
        <v>188.3</v>
      </c>
      <c r="AP222" s="24">
        <v>244.5</v>
      </c>
      <c r="AQ222" s="24">
        <v>322.39999999999998</v>
      </c>
      <c r="AR222" s="24">
        <v>310.39999999999998</v>
      </c>
      <c r="AS222" s="24"/>
      <c r="AT222" s="24">
        <v>269.39999999999998</v>
      </c>
      <c r="AU222" s="24">
        <v>171.8</v>
      </c>
      <c r="AV222" s="24">
        <v>447.3</v>
      </c>
      <c r="AW222" s="24">
        <v>201.2</v>
      </c>
      <c r="AX222" s="24">
        <v>471.4</v>
      </c>
      <c r="AY222" s="24">
        <v>487.1</v>
      </c>
      <c r="AZ222" s="24">
        <v>214.2</v>
      </c>
      <c r="BA222" s="24"/>
      <c r="BB222" s="24">
        <f t="shared" si="133"/>
        <v>16.7</v>
      </c>
      <c r="BC222" s="63"/>
      <c r="BD222" s="39"/>
      <c r="BE222" s="39"/>
      <c r="BF222" s="63"/>
      <c r="BG222" s="63"/>
      <c r="BH222" s="39"/>
      <c r="BI222" s="24">
        <f t="shared" si="134"/>
        <v>16.7</v>
      </c>
      <c r="BJ222" s="24"/>
      <c r="BK222" s="85"/>
      <c r="BL222" s="85"/>
      <c r="BM222" s="85"/>
      <c r="BN222" s="85"/>
      <c r="BO222" s="85"/>
      <c r="BP222" s="85"/>
      <c r="BQ222" s="85"/>
      <c r="BR222" s="85"/>
      <c r="BS222" s="85"/>
      <c r="BT222" s="85"/>
      <c r="BU222" s="85"/>
      <c r="BV222" s="85"/>
      <c r="BW222" s="85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9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9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9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9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9"/>
      <c r="GV222" s="8"/>
      <c r="GW222" s="8"/>
    </row>
    <row r="223" spans="1:205" s="2" customFormat="1" ht="17.100000000000001" customHeight="1">
      <c r="A223" s="33" t="s">
        <v>204</v>
      </c>
      <c r="B223" s="5">
        <v>1</v>
      </c>
      <c r="C223" s="5">
        <v>10</v>
      </c>
      <c r="D223" s="5"/>
      <c r="E223" s="5"/>
      <c r="F223" s="4">
        <f t="shared" si="149"/>
        <v>1.0381907008086253</v>
      </c>
      <c r="G223" s="5">
        <v>10</v>
      </c>
      <c r="H223" s="5"/>
      <c r="I223" s="5"/>
      <c r="J223" s="4">
        <f t="shared" si="150"/>
        <v>1.2718053777208707</v>
      </c>
      <c r="K223" s="69">
        <v>15</v>
      </c>
      <c r="L223" s="5"/>
      <c r="M223" s="5"/>
      <c r="N223" s="4">
        <f t="shared" si="151"/>
        <v>1.0033783783783783</v>
      </c>
      <c r="O223" s="5">
        <v>15</v>
      </c>
      <c r="P223" s="5"/>
      <c r="Q223" s="5"/>
      <c r="R223" s="4">
        <f t="shared" si="152"/>
        <v>1.245384479280937</v>
      </c>
      <c r="S223" s="5">
        <v>5</v>
      </c>
      <c r="T223" s="5"/>
      <c r="U223" s="5"/>
      <c r="V223" s="4">
        <f t="shared" si="153"/>
        <v>1.1030482711864407</v>
      </c>
      <c r="W223" s="5">
        <v>10</v>
      </c>
      <c r="X223" s="5"/>
      <c r="Y223" s="5"/>
      <c r="Z223" s="4">
        <f t="shared" si="154"/>
        <v>0.98010821229050293</v>
      </c>
      <c r="AA223" s="5">
        <v>10</v>
      </c>
      <c r="AB223" s="5"/>
      <c r="AC223" s="5"/>
      <c r="AD223" s="4">
        <f t="shared" si="155"/>
        <v>0.91762548262548271</v>
      </c>
      <c r="AE223" s="5">
        <v>10</v>
      </c>
      <c r="AF223" s="5" t="s">
        <v>418</v>
      </c>
      <c r="AG223" s="5" t="s">
        <v>418</v>
      </c>
      <c r="AH223" s="5" t="s">
        <v>418</v>
      </c>
      <c r="AI223" s="5" t="s">
        <v>418</v>
      </c>
      <c r="AJ223" s="31">
        <f t="shared" si="130"/>
        <v>1.0675812400823992</v>
      </c>
      <c r="AK223" s="32">
        <v>2244</v>
      </c>
      <c r="AL223" s="24">
        <f t="shared" si="131"/>
        <v>2395.6999999999998</v>
      </c>
      <c r="AM223" s="24">
        <f t="shared" si="132"/>
        <v>151.69999999999982</v>
      </c>
      <c r="AN223" s="24"/>
      <c r="AO223" s="24">
        <v>160.6</v>
      </c>
      <c r="AP223" s="24">
        <v>178.1</v>
      </c>
      <c r="AQ223" s="24">
        <v>224.8</v>
      </c>
      <c r="AR223" s="24">
        <v>237.4</v>
      </c>
      <c r="AS223" s="24"/>
      <c r="AT223" s="24">
        <v>203.6</v>
      </c>
      <c r="AU223" s="24">
        <v>197.8</v>
      </c>
      <c r="AV223" s="24">
        <v>292.2</v>
      </c>
      <c r="AW223" s="24">
        <v>213.2</v>
      </c>
      <c r="AX223" s="24">
        <v>173.7</v>
      </c>
      <c r="AY223" s="24">
        <v>348.9</v>
      </c>
      <c r="AZ223" s="24">
        <v>153.39999999999998</v>
      </c>
      <c r="BA223" s="24"/>
      <c r="BB223" s="24">
        <f t="shared" si="133"/>
        <v>12</v>
      </c>
      <c r="BC223" s="63"/>
      <c r="BD223" s="39"/>
      <c r="BE223" s="39"/>
      <c r="BF223" s="63"/>
      <c r="BG223" s="63"/>
      <c r="BH223" s="39"/>
      <c r="BI223" s="24">
        <f t="shared" si="134"/>
        <v>12</v>
      </c>
      <c r="BJ223" s="24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9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9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9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9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9"/>
      <c r="GV223" s="8"/>
      <c r="GW223" s="8"/>
    </row>
    <row r="224" spans="1:205" s="2" customFormat="1" ht="17.100000000000001" customHeight="1">
      <c r="A224" s="33" t="s">
        <v>205</v>
      </c>
      <c r="B224" s="5">
        <v>1</v>
      </c>
      <c r="C224" s="5">
        <v>10</v>
      </c>
      <c r="D224" s="5"/>
      <c r="E224" s="5"/>
      <c r="F224" s="4">
        <f t="shared" si="149"/>
        <v>1.0381907008086253</v>
      </c>
      <c r="G224" s="5">
        <v>10</v>
      </c>
      <c r="H224" s="5"/>
      <c r="I224" s="5"/>
      <c r="J224" s="4">
        <f t="shared" si="150"/>
        <v>1.2718053777208707</v>
      </c>
      <c r="K224" s="69">
        <v>15</v>
      </c>
      <c r="L224" s="5"/>
      <c r="M224" s="5"/>
      <c r="N224" s="4">
        <f t="shared" si="151"/>
        <v>1.0033783783783783</v>
      </c>
      <c r="O224" s="5">
        <v>15</v>
      </c>
      <c r="P224" s="5"/>
      <c r="Q224" s="5"/>
      <c r="R224" s="4">
        <f t="shared" si="152"/>
        <v>1.245384479280937</v>
      </c>
      <c r="S224" s="5">
        <v>5</v>
      </c>
      <c r="T224" s="5"/>
      <c r="U224" s="5"/>
      <c r="V224" s="4">
        <f t="shared" si="153"/>
        <v>1.1030482711864407</v>
      </c>
      <c r="W224" s="5">
        <v>10</v>
      </c>
      <c r="X224" s="5"/>
      <c r="Y224" s="5"/>
      <c r="Z224" s="4">
        <f t="shared" si="154"/>
        <v>0.98010821229050293</v>
      </c>
      <c r="AA224" s="5">
        <v>10</v>
      </c>
      <c r="AB224" s="5"/>
      <c r="AC224" s="5"/>
      <c r="AD224" s="4">
        <f t="shared" si="155"/>
        <v>0.91762548262548271</v>
      </c>
      <c r="AE224" s="5">
        <v>10</v>
      </c>
      <c r="AF224" s="5" t="s">
        <v>418</v>
      </c>
      <c r="AG224" s="5" t="s">
        <v>418</v>
      </c>
      <c r="AH224" s="5" t="s">
        <v>418</v>
      </c>
      <c r="AI224" s="5" t="s">
        <v>418</v>
      </c>
      <c r="AJ224" s="31">
        <f t="shared" si="130"/>
        <v>1.0675812400823992</v>
      </c>
      <c r="AK224" s="32">
        <v>64</v>
      </c>
      <c r="AL224" s="24">
        <f t="shared" si="131"/>
        <v>68.3</v>
      </c>
      <c r="AM224" s="24">
        <f t="shared" si="132"/>
        <v>4.2999999999999972</v>
      </c>
      <c r="AN224" s="24"/>
      <c r="AO224" s="24">
        <v>5.3</v>
      </c>
      <c r="AP224" s="24">
        <v>4.9000000000000004</v>
      </c>
      <c r="AQ224" s="24">
        <v>5.9</v>
      </c>
      <c r="AR224" s="24">
        <v>7</v>
      </c>
      <c r="AS224" s="24"/>
      <c r="AT224" s="24">
        <v>5.7</v>
      </c>
      <c r="AU224" s="24">
        <v>4</v>
      </c>
      <c r="AV224" s="24">
        <v>8.6</v>
      </c>
      <c r="AW224" s="24">
        <v>5.3</v>
      </c>
      <c r="AX224" s="24">
        <v>7</v>
      </c>
      <c r="AY224" s="24">
        <v>9.9</v>
      </c>
      <c r="AZ224" s="24">
        <v>4.4000000000000004</v>
      </c>
      <c r="BA224" s="24"/>
      <c r="BB224" s="24">
        <f t="shared" si="133"/>
        <v>0.3</v>
      </c>
      <c r="BC224" s="39"/>
      <c r="BD224" s="39"/>
      <c r="BE224" s="39"/>
      <c r="BF224" s="63"/>
      <c r="BG224" s="63"/>
      <c r="BH224" s="39"/>
      <c r="BI224" s="24">
        <f t="shared" si="134"/>
        <v>0.3</v>
      </c>
      <c r="BJ224" s="24"/>
      <c r="BK224" s="85"/>
      <c r="BL224" s="85"/>
      <c r="BM224" s="85"/>
      <c r="BN224" s="85"/>
      <c r="BO224" s="85"/>
      <c r="BP224" s="85"/>
      <c r="BQ224" s="85"/>
      <c r="BR224" s="85"/>
      <c r="BS224" s="85"/>
      <c r="BT224" s="85"/>
      <c r="BU224" s="85"/>
      <c r="BV224" s="85"/>
      <c r="BW224" s="85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9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9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9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9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9"/>
      <c r="GV224" s="8"/>
      <c r="GW224" s="8"/>
    </row>
    <row r="225" spans="1:205" s="2" customFormat="1" ht="17.100000000000001" customHeight="1">
      <c r="A225" s="33" t="s">
        <v>206</v>
      </c>
      <c r="B225" s="5">
        <v>1</v>
      </c>
      <c r="C225" s="5">
        <v>10</v>
      </c>
      <c r="D225" s="5"/>
      <c r="E225" s="5"/>
      <c r="F225" s="4">
        <f t="shared" si="149"/>
        <v>1.0381907008086253</v>
      </c>
      <c r="G225" s="5">
        <v>10</v>
      </c>
      <c r="H225" s="5"/>
      <c r="I225" s="5"/>
      <c r="J225" s="4">
        <f t="shared" si="150"/>
        <v>1.2718053777208707</v>
      </c>
      <c r="K225" s="69">
        <v>15</v>
      </c>
      <c r="L225" s="5"/>
      <c r="M225" s="5"/>
      <c r="N225" s="4">
        <f t="shared" si="151"/>
        <v>1.0033783783783783</v>
      </c>
      <c r="O225" s="5">
        <v>15</v>
      </c>
      <c r="P225" s="5"/>
      <c r="Q225" s="5"/>
      <c r="R225" s="4">
        <f t="shared" si="152"/>
        <v>1.245384479280937</v>
      </c>
      <c r="S225" s="5">
        <v>5</v>
      </c>
      <c r="T225" s="5"/>
      <c r="U225" s="5"/>
      <c r="V225" s="4">
        <f t="shared" si="153"/>
        <v>1.1030482711864407</v>
      </c>
      <c r="W225" s="5">
        <v>10</v>
      </c>
      <c r="X225" s="5"/>
      <c r="Y225" s="5"/>
      <c r="Z225" s="4">
        <f t="shared" si="154"/>
        <v>0.98010821229050293</v>
      </c>
      <c r="AA225" s="5">
        <v>10</v>
      </c>
      <c r="AB225" s="5"/>
      <c r="AC225" s="5"/>
      <c r="AD225" s="4">
        <f t="shared" si="155"/>
        <v>0.91762548262548271</v>
      </c>
      <c r="AE225" s="5">
        <v>10</v>
      </c>
      <c r="AF225" s="5" t="s">
        <v>418</v>
      </c>
      <c r="AG225" s="5" t="s">
        <v>418</v>
      </c>
      <c r="AH225" s="5" t="s">
        <v>418</v>
      </c>
      <c r="AI225" s="5" t="s">
        <v>418</v>
      </c>
      <c r="AJ225" s="31">
        <f t="shared" si="130"/>
        <v>1.0675812400823992</v>
      </c>
      <c r="AK225" s="32">
        <v>2386</v>
      </c>
      <c r="AL225" s="24">
        <f t="shared" si="131"/>
        <v>2547.1999999999998</v>
      </c>
      <c r="AM225" s="24">
        <f t="shared" si="132"/>
        <v>161.19999999999982</v>
      </c>
      <c r="AN225" s="24"/>
      <c r="AO225" s="24">
        <v>159.69999999999999</v>
      </c>
      <c r="AP225" s="24">
        <v>136.4</v>
      </c>
      <c r="AQ225" s="24">
        <v>274.10000000000002</v>
      </c>
      <c r="AR225" s="24">
        <v>275</v>
      </c>
      <c r="AS225" s="24"/>
      <c r="AT225" s="24">
        <v>242.9</v>
      </c>
      <c r="AU225" s="24">
        <v>100.3</v>
      </c>
      <c r="AV225" s="24">
        <v>390.5</v>
      </c>
      <c r="AW225" s="24">
        <v>246.9</v>
      </c>
      <c r="AX225" s="24">
        <v>174.6</v>
      </c>
      <c r="AY225" s="24">
        <v>371</v>
      </c>
      <c r="AZ225" s="24">
        <v>163.1</v>
      </c>
      <c r="BA225" s="24"/>
      <c r="BB225" s="24">
        <f t="shared" si="133"/>
        <v>12.7</v>
      </c>
      <c r="BC225" s="63"/>
      <c r="BD225" s="39"/>
      <c r="BE225" s="39"/>
      <c r="BF225" s="63"/>
      <c r="BG225" s="63"/>
      <c r="BH225" s="39"/>
      <c r="BI225" s="24">
        <f t="shared" si="134"/>
        <v>12.7</v>
      </c>
      <c r="BJ225" s="24"/>
      <c r="BK225" s="85"/>
      <c r="BL225" s="85"/>
      <c r="BM225" s="85"/>
      <c r="BN225" s="85"/>
      <c r="BO225" s="85"/>
      <c r="BP225" s="85"/>
      <c r="BQ225" s="85"/>
      <c r="BR225" s="85"/>
      <c r="BS225" s="85"/>
      <c r="BT225" s="85"/>
      <c r="BU225" s="85"/>
      <c r="BV225" s="85"/>
      <c r="BW225" s="85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9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9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9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9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9"/>
      <c r="GV225" s="8"/>
      <c r="GW225" s="8"/>
    </row>
    <row r="226" spans="1:205" s="2" customFormat="1" ht="17.100000000000001" customHeight="1">
      <c r="A226" s="33" t="s">
        <v>207</v>
      </c>
      <c r="B226" s="5">
        <v>1</v>
      </c>
      <c r="C226" s="5">
        <v>10</v>
      </c>
      <c r="D226" s="5"/>
      <c r="E226" s="5"/>
      <c r="F226" s="4">
        <f t="shared" si="149"/>
        <v>1.0381907008086253</v>
      </c>
      <c r="G226" s="5">
        <v>10</v>
      </c>
      <c r="H226" s="5"/>
      <c r="I226" s="5"/>
      <c r="J226" s="4">
        <f t="shared" si="150"/>
        <v>1.2718053777208707</v>
      </c>
      <c r="K226" s="69">
        <v>15</v>
      </c>
      <c r="L226" s="5"/>
      <c r="M226" s="5"/>
      <c r="N226" s="4">
        <f t="shared" si="151"/>
        <v>1.0033783783783783</v>
      </c>
      <c r="O226" s="5">
        <v>15</v>
      </c>
      <c r="P226" s="5"/>
      <c r="Q226" s="5"/>
      <c r="R226" s="4">
        <f t="shared" si="152"/>
        <v>1.245384479280937</v>
      </c>
      <c r="S226" s="5">
        <v>5</v>
      </c>
      <c r="T226" s="5"/>
      <c r="U226" s="5"/>
      <c r="V226" s="4">
        <f t="shared" si="153"/>
        <v>1.1030482711864407</v>
      </c>
      <c r="W226" s="5">
        <v>10</v>
      </c>
      <c r="X226" s="5"/>
      <c r="Y226" s="5"/>
      <c r="Z226" s="4">
        <f t="shared" si="154"/>
        <v>0.98010821229050293</v>
      </c>
      <c r="AA226" s="5">
        <v>10</v>
      </c>
      <c r="AB226" s="5"/>
      <c r="AC226" s="5"/>
      <c r="AD226" s="4">
        <f t="shared" si="155"/>
        <v>0.91762548262548271</v>
      </c>
      <c r="AE226" s="5">
        <v>10</v>
      </c>
      <c r="AF226" s="5" t="s">
        <v>418</v>
      </c>
      <c r="AG226" s="5" t="s">
        <v>418</v>
      </c>
      <c r="AH226" s="5" t="s">
        <v>418</v>
      </c>
      <c r="AI226" s="5" t="s">
        <v>418</v>
      </c>
      <c r="AJ226" s="31">
        <f t="shared" si="130"/>
        <v>1.0675812400823992</v>
      </c>
      <c r="AK226" s="32">
        <v>238</v>
      </c>
      <c r="AL226" s="24">
        <f t="shared" si="131"/>
        <v>254.1</v>
      </c>
      <c r="AM226" s="24">
        <f t="shared" si="132"/>
        <v>16.099999999999994</v>
      </c>
      <c r="AN226" s="24"/>
      <c r="AO226" s="24">
        <v>23.3</v>
      </c>
      <c r="AP226" s="24">
        <v>24.5</v>
      </c>
      <c r="AQ226" s="24">
        <v>17.5</v>
      </c>
      <c r="AR226" s="24">
        <v>21.4</v>
      </c>
      <c r="AS226" s="24"/>
      <c r="AT226" s="24">
        <v>24.9</v>
      </c>
      <c r="AU226" s="24">
        <v>16.8</v>
      </c>
      <c r="AV226" s="24">
        <v>26.5</v>
      </c>
      <c r="AW226" s="24">
        <v>16.8</v>
      </c>
      <c r="AX226" s="24">
        <v>27.8</v>
      </c>
      <c r="AY226" s="24">
        <v>37</v>
      </c>
      <c r="AZ226" s="24">
        <v>16.3</v>
      </c>
      <c r="BA226" s="24"/>
      <c r="BB226" s="24">
        <f t="shared" si="133"/>
        <v>1.3</v>
      </c>
      <c r="BC226" s="39"/>
      <c r="BD226" s="39"/>
      <c r="BE226" s="39"/>
      <c r="BF226" s="63"/>
      <c r="BG226" s="63"/>
      <c r="BH226" s="39"/>
      <c r="BI226" s="24">
        <f t="shared" si="134"/>
        <v>1.3</v>
      </c>
      <c r="BJ226" s="24"/>
      <c r="BK226" s="85"/>
      <c r="BL226" s="85"/>
      <c r="BM226" s="85"/>
      <c r="BN226" s="85"/>
      <c r="BO226" s="85"/>
      <c r="BP226" s="85"/>
      <c r="BQ226" s="85"/>
      <c r="BR226" s="85"/>
      <c r="BS226" s="85"/>
      <c r="BT226" s="85"/>
      <c r="BU226" s="85"/>
      <c r="BV226" s="85"/>
      <c r="BW226" s="85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9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9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9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9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9"/>
      <c r="GV226" s="8"/>
      <c r="GW226" s="8"/>
    </row>
    <row r="227" spans="1:205" s="2" customFormat="1" ht="17.100000000000001" customHeight="1">
      <c r="A227" s="33" t="s">
        <v>208</v>
      </c>
      <c r="B227" s="5">
        <v>1</v>
      </c>
      <c r="C227" s="5">
        <v>10</v>
      </c>
      <c r="D227" s="5"/>
      <c r="E227" s="5"/>
      <c r="F227" s="4">
        <f t="shared" si="149"/>
        <v>1.0381907008086253</v>
      </c>
      <c r="G227" s="5">
        <v>10</v>
      </c>
      <c r="H227" s="5"/>
      <c r="I227" s="5"/>
      <c r="J227" s="4">
        <f t="shared" si="150"/>
        <v>1.2718053777208707</v>
      </c>
      <c r="K227" s="69">
        <v>15</v>
      </c>
      <c r="L227" s="5"/>
      <c r="M227" s="5"/>
      <c r="N227" s="4">
        <f t="shared" si="151"/>
        <v>1.0033783783783783</v>
      </c>
      <c r="O227" s="5">
        <v>15</v>
      </c>
      <c r="P227" s="5"/>
      <c r="Q227" s="5"/>
      <c r="R227" s="4">
        <f t="shared" si="152"/>
        <v>1.245384479280937</v>
      </c>
      <c r="S227" s="5">
        <v>5</v>
      </c>
      <c r="T227" s="5"/>
      <c r="U227" s="5"/>
      <c r="V227" s="4">
        <f t="shared" si="153"/>
        <v>1.1030482711864407</v>
      </c>
      <c r="W227" s="5">
        <v>10</v>
      </c>
      <c r="X227" s="5"/>
      <c r="Y227" s="5"/>
      <c r="Z227" s="4">
        <f t="shared" si="154"/>
        <v>0.98010821229050293</v>
      </c>
      <c r="AA227" s="5">
        <v>10</v>
      </c>
      <c r="AB227" s="5"/>
      <c r="AC227" s="5"/>
      <c r="AD227" s="4">
        <f t="shared" si="155"/>
        <v>0.91762548262548271</v>
      </c>
      <c r="AE227" s="5">
        <v>10</v>
      </c>
      <c r="AF227" s="5" t="s">
        <v>418</v>
      </c>
      <c r="AG227" s="5" t="s">
        <v>418</v>
      </c>
      <c r="AH227" s="5" t="s">
        <v>418</v>
      </c>
      <c r="AI227" s="5" t="s">
        <v>418</v>
      </c>
      <c r="AJ227" s="31">
        <f t="shared" si="130"/>
        <v>1.0675812400823992</v>
      </c>
      <c r="AK227" s="32">
        <v>1064</v>
      </c>
      <c r="AL227" s="24">
        <f t="shared" si="131"/>
        <v>1135.9000000000001</v>
      </c>
      <c r="AM227" s="24">
        <f t="shared" si="132"/>
        <v>71.900000000000091</v>
      </c>
      <c r="AN227" s="24"/>
      <c r="AO227" s="24">
        <v>57.2</v>
      </c>
      <c r="AP227" s="24">
        <v>58.5</v>
      </c>
      <c r="AQ227" s="24">
        <v>114</v>
      </c>
      <c r="AR227" s="24">
        <v>86.9</v>
      </c>
      <c r="AS227" s="24"/>
      <c r="AT227" s="24">
        <v>67.599999999999994</v>
      </c>
      <c r="AU227" s="24">
        <v>49.8</v>
      </c>
      <c r="AV227" s="24">
        <v>174.8</v>
      </c>
      <c r="AW227" s="24">
        <v>109.9</v>
      </c>
      <c r="AX227" s="24">
        <v>173.3</v>
      </c>
      <c r="AY227" s="24">
        <v>165.5</v>
      </c>
      <c r="AZ227" s="24">
        <v>72.7</v>
      </c>
      <c r="BA227" s="24"/>
      <c r="BB227" s="24">
        <f t="shared" si="133"/>
        <v>5.7</v>
      </c>
      <c r="BC227" s="63"/>
      <c r="BD227" s="39"/>
      <c r="BE227" s="39"/>
      <c r="BF227" s="63"/>
      <c r="BG227" s="63"/>
      <c r="BH227" s="39"/>
      <c r="BI227" s="24">
        <f t="shared" si="134"/>
        <v>5.7</v>
      </c>
      <c r="BJ227" s="24"/>
      <c r="BK227" s="85"/>
      <c r="BL227" s="85"/>
      <c r="BM227" s="85"/>
      <c r="BN227" s="85"/>
      <c r="BO227" s="85"/>
      <c r="BP227" s="85"/>
      <c r="BQ227" s="85"/>
      <c r="BR227" s="85"/>
      <c r="BS227" s="85"/>
      <c r="BT227" s="85"/>
      <c r="BU227" s="85"/>
      <c r="BV227" s="85"/>
      <c r="BW227" s="85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9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9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9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9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9"/>
      <c r="GV227" s="8"/>
      <c r="GW227" s="8"/>
    </row>
    <row r="228" spans="1:205" s="2" customFormat="1" ht="17.100000000000001" customHeight="1">
      <c r="A228" s="33" t="s">
        <v>209</v>
      </c>
      <c r="B228" s="5">
        <v>1</v>
      </c>
      <c r="C228" s="5">
        <v>10</v>
      </c>
      <c r="D228" s="5"/>
      <c r="E228" s="5"/>
      <c r="F228" s="4">
        <f t="shared" si="149"/>
        <v>1.0381907008086253</v>
      </c>
      <c r="G228" s="5">
        <v>10</v>
      </c>
      <c r="H228" s="5"/>
      <c r="I228" s="5"/>
      <c r="J228" s="4">
        <f t="shared" si="150"/>
        <v>1.2718053777208707</v>
      </c>
      <c r="K228" s="69">
        <v>15</v>
      </c>
      <c r="L228" s="5"/>
      <c r="M228" s="5"/>
      <c r="N228" s="4">
        <f t="shared" si="151"/>
        <v>1.0033783783783783</v>
      </c>
      <c r="O228" s="5">
        <v>15</v>
      </c>
      <c r="P228" s="5"/>
      <c r="Q228" s="5"/>
      <c r="R228" s="4">
        <f t="shared" si="152"/>
        <v>1.245384479280937</v>
      </c>
      <c r="S228" s="5">
        <v>5</v>
      </c>
      <c r="T228" s="5"/>
      <c r="U228" s="5"/>
      <c r="V228" s="4">
        <f t="shared" si="153"/>
        <v>1.1030482711864407</v>
      </c>
      <c r="W228" s="5">
        <v>10</v>
      </c>
      <c r="X228" s="5"/>
      <c r="Y228" s="5"/>
      <c r="Z228" s="4">
        <f t="shared" si="154"/>
        <v>0.98010821229050293</v>
      </c>
      <c r="AA228" s="5">
        <v>10</v>
      </c>
      <c r="AB228" s="5"/>
      <c r="AC228" s="5"/>
      <c r="AD228" s="4">
        <f t="shared" si="155"/>
        <v>0.91762548262548271</v>
      </c>
      <c r="AE228" s="5">
        <v>10</v>
      </c>
      <c r="AF228" s="5" t="s">
        <v>418</v>
      </c>
      <c r="AG228" s="5" t="s">
        <v>418</v>
      </c>
      <c r="AH228" s="5" t="s">
        <v>418</v>
      </c>
      <c r="AI228" s="5" t="s">
        <v>418</v>
      </c>
      <c r="AJ228" s="31">
        <f t="shared" si="130"/>
        <v>1.0675812400823992</v>
      </c>
      <c r="AK228" s="32">
        <v>2434</v>
      </c>
      <c r="AL228" s="24">
        <f t="shared" si="131"/>
        <v>2598.5</v>
      </c>
      <c r="AM228" s="24">
        <f t="shared" si="132"/>
        <v>164.5</v>
      </c>
      <c r="AN228" s="24"/>
      <c r="AO228" s="24">
        <v>98.4</v>
      </c>
      <c r="AP228" s="24">
        <v>198.6</v>
      </c>
      <c r="AQ228" s="24">
        <v>207.4</v>
      </c>
      <c r="AR228" s="24">
        <v>202.2</v>
      </c>
      <c r="AS228" s="24"/>
      <c r="AT228" s="24">
        <v>121</v>
      </c>
      <c r="AU228" s="24">
        <v>88.9</v>
      </c>
      <c r="AV228" s="24">
        <v>432.9</v>
      </c>
      <c r="AW228" s="24">
        <v>156.80000000000001</v>
      </c>
      <c r="AX228" s="24">
        <v>534.4</v>
      </c>
      <c r="AY228" s="24">
        <v>378.5</v>
      </c>
      <c r="AZ228" s="24">
        <v>166.4</v>
      </c>
      <c r="BA228" s="24"/>
      <c r="BB228" s="24">
        <f t="shared" si="133"/>
        <v>13</v>
      </c>
      <c r="BC228" s="63"/>
      <c r="BD228" s="39"/>
      <c r="BE228" s="39"/>
      <c r="BF228" s="63"/>
      <c r="BG228" s="63"/>
      <c r="BH228" s="39"/>
      <c r="BI228" s="24">
        <f t="shared" si="134"/>
        <v>13</v>
      </c>
      <c r="BJ228" s="24"/>
      <c r="BK228" s="85"/>
      <c r="BL228" s="85"/>
      <c r="BM228" s="85"/>
      <c r="BN228" s="85"/>
      <c r="BO228" s="85"/>
      <c r="BP228" s="85"/>
      <c r="BQ228" s="85"/>
      <c r="BR228" s="85"/>
      <c r="BS228" s="85"/>
      <c r="BT228" s="85"/>
      <c r="BU228" s="85"/>
      <c r="BV228" s="85"/>
      <c r="BW228" s="85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9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9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9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9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9"/>
      <c r="GV228" s="8"/>
      <c r="GW228" s="8"/>
    </row>
    <row r="229" spans="1:205" s="2" customFormat="1" ht="17.100000000000001" customHeight="1">
      <c r="A229" s="33" t="s">
        <v>210</v>
      </c>
      <c r="B229" s="5">
        <v>1</v>
      </c>
      <c r="C229" s="5">
        <v>10</v>
      </c>
      <c r="D229" s="5"/>
      <c r="E229" s="5"/>
      <c r="F229" s="4">
        <f t="shared" si="149"/>
        <v>1.0381907008086253</v>
      </c>
      <c r="G229" s="5">
        <v>10</v>
      </c>
      <c r="H229" s="5"/>
      <c r="I229" s="5"/>
      <c r="J229" s="4">
        <f t="shared" si="150"/>
        <v>1.2718053777208707</v>
      </c>
      <c r="K229" s="69">
        <v>15</v>
      </c>
      <c r="L229" s="5"/>
      <c r="M229" s="5"/>
      <c r="N229" s="4">
        <f t="shared" si="151"/>
        <v>1.0033783783783783</v>
      </c>
      <c r="O229" s="5">
        <v>15</v>
      </c>
      <c r="P229" s="5"/>
      <c r="Q229" s="5"/>
      <c r="R229" s="4">
        <f t="shared" si="152"/>
        <v>1.245384479280937</v>
      </c>
      <c r="S229" s="5">
        <v>5</v>
      </c>
      <c r="T229" s="5"/>
      <c r="U229" s="5"/>
      <c r="V229" s="4">
        <f t="shared" si="153"/>
        <v>1.1030482711864407</v>
      </c>
      <c r="W229" s="5">
        <v>10</v>
      </c>
      <c r="X229" s="5"/>
      <c r="Y229" s="5"/>
      <c r="Z229" s="4">
        <f t="shared" si="154"/>
        <v>0.98010821229050293</v>
      </c>
      <c r="AA229" s="5">
        <v>10</v>
      </c>
      <c r="AB229" s="5"/>
      <c r="AC229" s="5"/>
      <c r="AD229" s="4">
        <f t="shared" si="155"/>
        <v>0.91762548262548271</v>
      </c>
      <c r="AE229" s="5">
        <v>10</v>
      </c>
      <c r="AF229" s="5" t="s">
        <v>418</v>
      </c>
      <c r="AG229" s="5" t="s">
        <v>418</v>
      </c>
      <c r="AH229" s="5" t="s">
        <v>418</v>
      </c>
      <c r="AI229" s="5" t="s">
        <v>418</v>
      </c>
      <c r="AJ229" s="31">
        <f t="shared" si="130"/>
        <v>1.0675812400823992</v>
      </c>
      <c r="AK229" s="32">
        <v>493</v>
      </c>
      <c r="AL229" s="24">
        <f t="shared" si="131"/>
        <v>526.29999999999995</v>
      </c>
      <c r="AM229" s="24">
        <f t="shared" si="132"/>
        <v>33.299999999999955</v>
      </c>
      <c r="AN229" s="24"/>
      <c r="AO229" s="24">
        <v>34.6</v>
      </c>
      <c r="AP229" s="24">
        <v>21</v>
      </c>
      <c r="AQ229" s="24">
        <v>52.5</v>
      </c>
      <c r="AR229" s="24">
        <v>68.3</v>
      </c>
      <c r="AS229" s="24"/>
      <c r="AT229" s="24">
        <v>27</v>
      </c>
      <c r="AU229" s="24">
        <v>11.5</v>
      </c>
      <c r="AV229" s="24">
        <v>81.7</v>
      </c>
      <c r="AW229" s="24">
        <v>51</v>
      </c>
      <c r="AX229" s="24">
        <v>65.599999999999994</v>
      </c>
      <c r="AY229" s="24">
        <v>76.7</v>
      </c>
      <c r="AZ229" s="24">
        <v>33.700000000000003</v>
      </c>
      <c r="BA229" s="24">
        <v>0.1</v>
      </c>
      <c r="BB229" s="24">
        <f t="shared" si="133"/>
        <v>2.6</v>
      </c>
      <c r="BC229" s="63"/>
      <c r="BD229" s="39"/>
      <c r="BE229" s="39"/>
      <c r="BF229" s="63"/>
      <c r="BG229" s="63"/>
      <c r="BH229" s="39"/>
      <c r="BI229" s="24">
        <f t="shared" si="134"/>
        <v>2.6</v>
      </c>
      <c r="BJ229" s="24"/>
      <c r="BK229" s="85"/>
      <c r="BL229" s="85"/>
      <c r="BM229" s="85"/>
      <c r="BN229" s="85"/>
      <c r="BO229" s="85"/>
      <c r="BP229" s="85"/>
      <c r="BQ229" s="85"/>
      <c r="BR229" s="85"/>
      <c r="BS229" s="85"/>
      <c r="BT229" s="85"/>
      <c r="BU229" s="85"/>
      <c r="BV229" s="85"/>
      <c r="BW229" s="85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9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9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9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9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9"/>
      <c r="GV229" s="8"/>
      <c r="GW229" s="8"/>
    </row>
    <row r="230" spans="1:205" s="2" customFormat="1" ht="17.100000000000001" customHeight="1">
      <c r="A230" s="33" t="s">
        <v>211</v>
      </c>
      <c r="B230" s="5">
        <v>1</v>
      </c>
      <c r="C230" s="5">
        <v>10</v>
      </c>
      <c r="D230" s="5"/>
      <c r="E230" s="5"/>
      <c r="F230" s="4">
        <f t="shared" si="149"/>
        <v>1.0381907008086253</v>
      </c>
      <c r="G230" s="5">
        <v>10</v>
      </c>
      <c r="H230" s="5"/>
      <c r="I230" s="5"/>
      <c r="J230" s="4">
        <f t="shared" si="150"/>
        <v>1.2718053777208707</v>
      </c>
      <c r="K230" s="69">
        <v>15</v>
      </c>
      <c r="L230" s="5"/>
      <c r="M230" s="5"/>
      <c r="N230" s="4">
        <f t="shared" si="151"/>
        <v>1.0033783783783783</v>
      </c>
      <c r="O230" s="5">
        <v>15</v>
      </c>
      <c r="P230" s="5"/>
      <c r="Q230" s="5"/>
      <c r="R230" s="4">
        <f t="shared" si="152"/>
        <v>1.245384479280937</v>
      </c>
      <c r="S230" s="5">
        <v>5</v>
      </c>
      <c r="T230" s="5"/>
      <c r="U230" s="5"/>
      <c r="V230" s="4">
        <f t="shared" si="153"/>
        <v>1.1030482711864407</v>
      </c>
      <c r="W230" s="5">
        <v>10</v>
      </c>
      <c r="X230" s="5"/>
      <c r="Y230" s="5"/>
      <c r="Z230" s="4">
        <f t="shared" si="154"/>
        <v>0.98010821229050293</v>
      </c>
      <c r="AA230" s="5">
        <v>10</v>
      </c>
      <c r="AB230" s="5"/>
      <c r="AC230" s="5"/>
      <c r="AD230" s="4">
        <f t="shared" si="155"/>
        <v>0.91762548262548271</v>
      </c>
      <c r="AE230" s="5">
        <v>10</v>
      </c>
      <c r="AF230" s="5" t="s">
        <v>418</v>
      </c>
      <c r="AG230" s="5" t="s">
        <v>418</v>
      </c>
      <c r="AH230" s="5" t="s">
        <v>418</v>
      </c>
      <c r="AI230" s="5" t="s">
        <v>418</v>
      </c>
      <c r="AJ230" s="31">
        <f t="shared" si="130"/>
        <v>1.0675812400823992</v>
      </c>
      <c r="AK230" s="32">
        <v>1127</v>
      </c>
      <c r="AL230" s="24">
        <f t="shared" si="131"/>
        <v>1203.2</v>
      </c>
      <c r="AM230" s="24">
        <f t="shared" si="132"/>
        <v>76.200000000000045</v>
      </c>
      <c r="AN230" s="24"/>
      <c r="AO230" s="24">
        <v>74.8</v>
      </c>
      <c r="AP230" s="24">
        <v>63.9</v>
      </c>
      <c r="AQ230" s="24">
        <v>176.4</v>
      </c>
      <c r="AR230" s="24">
        <v>82.2</v>
      </c>
      <c r="AS230" s="24"/>
      <c r="AT230" s="24">
        <v>90</v>
      </c>
      <c r="AU230" s="24">
        <v>73</v>
      </c>
      <c r="AV230" s="24">
        <v>126.3</v>
      </c>
      <c r="AW230" s="24">
        <v>119.8</v>
      </c>
      <c r="AX230" s="24">
        <v>138.5</v>
      </c>
      <c r="AY230" s="24">
        <v>175.2</v>
      </c>
      <c r="AZ230" s="24">
        <v>77.100000000000009</v>
      </c>
      <c r="BA230" s="24"/>
      <c r="BB230" s="24">
        <f t="shared" si="133"/>
        <v>6</v>
      </c>
      <c r="BC230" s="63"/>
      <c r="BD230" s="39"/>
      <c r="BE230" s="39"/>
      <c r="BF230" s="63"/>
      <c r="BG230" s="63"/>
      <c r="BH230" s="63"/>
      <c r="BI230" s="24">
        <f t="shared" si="134"/>
        <v>6</v>
      </c>
      <c r="BJ230" s="24"/>
      <c r="BK230" s="85"/>
      <c r="BL230" s="85"/>
      <c r="BM230" s="85"/>
      <c r="BN230" s="85"/>
      <c r="BO230" s="85"/>
      <c r="BP230" s="85"/>
      <c r="BQ230" s="85"/>
      <c r="BR230" s="85"/>
      <c r="BS230" s="85"/>
      <c r="BT230" s="85"/>
      <c r="BU230" s="85"/>
      <c r="BV230" s="85"/>
      <c r="BW230" s="85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9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9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9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9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9"/>
      <c r="GV230" s="8"/>
      <c r="GW230" s="8"/>
    </row>
    <row r="231" spans="1:205" s="2" customFormat="1" ht="17.100000000000001" customHeight="1">
      <c r="A231" s="17" t="s">
        <v>212</v>
      </c>
      <c r="B231" s="10"/>
      <c r="C231" s="10"/>
      <c r="D231" s="10"/>
      <c r="E231" s="10"/>
      <c r="F231" s="10"/>
      <c r="G231" s="10"/>
      <c r="H231" s="10"/>
      <c r="I231" s="10"/>
      <c r="J231" s="10"/>
      <c r="K231" s="73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85"/>
      <c r="BL231" s="85"/>
      <c r="BM231" s="85"/>
      <c r="BN231" s="85"/>
      <c r="BO231" s="85"/>
      <c r="BP231" s="85"/>
      <c r="BQ231" s="85"/>
      <c r="BR231" s="85"/>
      <c r="BS231" s="85"/>
      <c r="BT231" s="85"/>
      <c r="BU231" s="85"/>
      <c r="BV231" s="85"/>
      <c r="BW231" s="85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9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9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9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9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9"/>
      <c r="GV231" s="8"/>
      <c r="GW231" s="8"/>
    </row>
    <row r="232" spans="1:205" s="2" customFormat="1" ht="17.100000000000001" customHeight="1">
      <c r="A232" s="13" t="s">
        <v>213</v>
      </c>
      <c r="B232" s="5">
        <v>1</v>
      </c>
      <c r="C232" s="5">
        <v>10</v>
      </c>
      <c r="D232" s="5"/>
      <c r="E232" s="5"/>
      <c r="F232" s="4">
        <f>F$46</f>
        <v>1.0323546455476145</v>
      </c>
      <c r="G232" s="5">
        <v>10</v>
      </c>
      <c r="H232" s="5"/>
      <c r="I232" s="5"/>
      <c r="J232" s="4">
        <f>J$46</f>
        <v>1.0677290836653386</v>
      </c>
      <c r="K232" s="69">
        <v>15</v>
      </c>
      <c r="L232" s="5"/>
      <c r="M232" s="5"/>
      <c r="N232" s="4">
        <f>N$46</f>
        <v>0.76760563380281688</v>
      </c>
      <c r="O232" s="5">
        <v>15</v>
      </c>
      <c r="P232" s="5"/>
      <c r="Q232" s="5"/>
      <c r="R232" s="4">
        <f>R$46</f>
        <v>1.0578333333333334</v>
      </c>
      <c r="S232" s="5">
        <v>5</v>
      </c>
      <c r="T232" s="5"/>
      <c r="U232" s="5"/>
      <c r="V232" s="4">
        <f>V$46</f>
        <v>1.0281890031152647</v>
      </c>
      <c r="W232" s="5">
        <v>10</v>
      </c>
      <c r="X232" s="5"/>
      <c r="Y232" s="5"/>
      <c r="Z232" s="4">
        <f>Z$46</f>
        <v>1.0184801468900619</v>
      </c>
      <c r="AA232" s="5">
        <v>10</v>
      </c>
      <c r="AB232" s="5"/>
      <c r="AC232" s="5"/>
      <c r="AD232" s="4">
        <f>AD$46</f>
        <v>1.0987987833411323</v>
      </c>
      <c r="AE232" s="5">
        <v>10</v>
      </c>
      <c r="AF232" s="5" t="s">
        <v>418</v>
      </c>
      <c r="AG232" s="5" t="s">
        <v>418</v>
      </c>
      <c r="AH232" s="5" t="s">
        <v>418</v>
      </c>
      <c r="AI232" s="5" t="s">
        <v>418</v>
      </c>
      <c r="AJ232" s="31">
        <f t="shared" si="130"/>
        <v>0.99526368491329098</v>
      </c>
      <c r="AK232" s="32">
        <v>1460</v>
      </c>
      <c r="AL232" s="24">
        <f t="shared" si="131"/>
        <v>1453.1</v>
      </c>
      <c r="AM232" s="24">
        <f t="shared" si="132"/>
        <v>-6.9000000000000909</v>
      </c>
      <c r="AN232" s="24"/>
      <c r="AO232" s="24">
        <v>93.9</v>
      </c>
      <c r="AP232" s="24">
        <v>151.5</v>
      </c>
      <c r="AQ232" s="24">
        <v>140.80000000000001</v>
      </c>
      <c r="AR232" s="24">
        <v>118.7</v>
      </c>
      <c r="AS232" s="24"/>
      <c r="AT232" s="24">
        <v>96.4</v>
      </c>
      <c r="AU232" s="24">
        <v>144.30000000000001</v>
      </c>
      <c r="AV232" s="24">
        <v>110.6</v>
      </c>
      <c r="AW232" s="24">
        <v>94.2</v>
      </c>
      <c r="AX232" s="24">
        <v>105</v>
      </c>
      <c r="AY232" s="24">
        <v>207.4</v>
      </c>
      <c r="AZ232" s="24">
        <v>132.69999999999999</v>
      </c>
      <c r="BA232" s="24"/>
      <c r="BB232" s="24">
        <f t="shared" si="133"/>
        <v>57.6</v>
      </c>
      <c r="BC232" s="63"/>
      <c r="BD232" s="39"/>
      <c r="BE232" s="39"/>
      <c r="BF232" s="63"/>
      <c r="BG232" s="63"/>
      <c r="BH232" s="63"/>
      <c r="BI232" s="24">
        <f t="shared" si="134"/>
        <v>57.6</v>
      </c>
      <c r="BJ232" s="24"/>
      <c r="BK232" s="85"/>
      <c r="BL232" s="85"/>
      <c r="BM232" s="85"/>
      <c r="BN232" s="85"/>
      <c r="BO232" s="85"/>
      <c r="BP232" s="85"/>
      <c r="BQ232" s="85"/>
      <c r="BR232" s="85"/>
      <c r="BS232" s="85"/>
      <c r="BT232" s="85"/>
      <c r="BU232" s="85"/>
      <c r="BV232" s="85"/>
      <c r="BW232" s="85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9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9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9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9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9"/>
      <c r="GV232" s="8"/>
      <c r="GW232" s="8"/>
    </row>
    <row r="233" spans="1:205" s="2" customFormat="1" ht="17.100000000000001" customHeight="1">
      <c r="A233" s="13" t="s">
        <v>142</v>
      </c>
      <c r="B233" s="5">
        <v>1</v>
      </c>
      <c r="C233" s="5">
        <v>10</v>
      </c>
      <c r="D233" s="5"/>
      <c r="E233" s="5"/>
      <c r="F233" s="4">
        <f t="shared" ref="F233:F240" si="156">F$46</f>
        <v>1.0323546455476145</v>
      </c>
      <c r="G233" s="5">
        <v>10</v>
      </c>
      <c r="H233" s="5"/>
      <c r="I233" s="5"/>
      <c r="J233" s="4">
        <f t="shared" ref="J233:J240" si="157">J$46</f>
        <v>1.0677290836653386</v>
      </c>
      <c r="K233" s="69">
        <v>15</v>
      </c>
      <c r="L233" s="5"/>
      <c r="M233" s="5"/>
      <c r="N233" s="4">
        <f t="shared" ref="N233:N240" si="158">N$46</f>
        <v>0.76760563380281688</v>
      </c>
      <c r="O233" s="5">
        <v>15</v>
      </c>
      <c r="P233" s="5"/>
      <c r="Q233" s="5"/>
      <c r="R233" s="4">
        <f t="shared" ref="R233:R240" si="159">R$46</f>
        <v>1.0578333333333334</v>
      </c>
      <c r="S233" s="5">
        <v>5</v>
      </c>
      <c r="T233" s="5"/>
      <c r="U233" s="5"/>
      <c r="V233" s="4">
        <f t="shared" ref="V233:V240" si="160">V$46</f>
        <v>1.0281890031152647</v>
      </c>
      <c r="W233" s="5">
        <v>10</v>
      </c>
      <c r="X233" s="5"/>
      <c r="Y233" s="5"/>
      <c r="Z233" s="4">
        <f t="shared" ref="Z233:Z240" si="161">Z$46</f>
        <v>1.0184801468900619</v>
      </c>
      <c r="AA233" s="5">
        <v>10</v>
      </c>
      <c r="AB233" s="5"/>
      <c r="AC233" s="5"/>
      <c r="AD233" s="4">
        <f t="shared" ref="AD233:AD240" si="162">AD$46</f>
        <v>1.0987987833411323</v>
      </c>
      <c r="AE233" s="5">
        <v>10</v>
      </c>
      <c r="AF233" s="5" t="s">
        <v>418</v>
      </c>
      <c r="AG233" s="5" t="s">
        <v>418</v>
      </c>
      <c r="AH233" s="5" t="s">
        <v>418</v>
      </c>
      <c r="AI233" s="5" t="s">
        <v>418</v>
      </c>
      <c r="AJ233" s="31">
        <f t="shared" si="130"/>
        <v>0.99526368491329098</v>
      </c>
      <c r="AK233" s="32">
        <v>1087</v>
      </c>
      <c r="AL233" s="24">
        <f t="shared" si="131"/>
        <v>1081.9000000000001</v>
      </c>
      <c r="AM233" s="24">
        <f t="shared" si="132"/>
        <v>-5.0999999999999091</v>
      </c>
      <c r="AN233" s="24"/>
      <c r="AO233" s="24">
        <v>60.2</v>
      </c>
      <c r="AP233" s="24">
        <v>87.5</v>
      </c>
      <c r="AQ233" s="24">
        <v>145.69999999999999</v>
      </c>
      <c r="AR233" s="24">
        <v>96.2</v>
      </c>
      <c r="AS233" s="24"/>
      <c r="AT233" s="24">
        <v>111.3</v>
      </c>
      <c r="AU233" s="24">
        <v>0</v>
      </c>
      <c r="AV233" s="24">
        <v>118.1</v>
      </c>
      <c r="AW233" s="24">
        <v>112</v>
      </c>
      <c r="AX233" s="24">
        <v>54.8</v>
      </c>
      <c r="AY233" s="24">
        <v>154.4</v>
      </c>
      <c r="AZ233" s="24">
        <v>98.8</v>
      </c>
      <c r="BA233" s="24"/>
      <c r="BB233" s="24">
        <f t="shared" si="133"/>
        <v>42.9</v>
      </c>
      <c r="BC233" s="63"/>
      <c r="BD233" s="39"/>
      <c r="BE233" s="39"/>
      <c r="BF233" s="63"/>
      <c r="BG233" s="63"/>
      <c r="BH233" s="63"/>
      <c r="BI233" s="24">
        <f t="shared" si="134"/>
        <v>42.9</v>
      </c>
      <c r="BJ233" s="24"/>
      <c r="BK233" s="85"/>
      <c r="BL233" s="85"/>
      <c r="BM233" s="85"/>
      <c r="BN233" s="85"/>
      <c r="BO233" s="85"/>
      <c r="BP233" s="85"/>
      <c r="BQ233" s="85"/>
      <c r="BR233" s="85"/>
      <c r="BS233" s="85"/>
      <c r="BT233" s="85"/>
      <c r="BU233" s="85"/>
      <c r="BV233" s="85"/>
      <c r="BW233" s="85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9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9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9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9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9"/>
      <c r="GV233" s="8"/>
      <c r="GW233" s="8"/>
    </row>
    <row r="234" spans="1:205" s="2" customFormat="1" ht="17.100000000000001" customHeight="1">
      <c r="A234" s="13" t="s">
        <v>214</v>
      </c>
      <c r="B234" s="5">
        <v>1</v>
      </c>
      <c r="C234" s="5">
        <v>10</v>
      </c>
      <c r="D234" s="5"/>
      <c r="E234" s="5"/>
      <c r="F234" s="4">
        <f t="shared" si="156"/>
        <v>1.0323546455476145</v>
      </c>
      <c r="G234" s="5">
        <v>10</v>
      </c>
      <c r="H234" s="5"/>
      <c r="I234" s="5"/>
      <c r="J234" s="4">
        <f t="shared" si="157"/>
        <v>1.0677290836653386</v>
      </c>
      <c r="K234" s="69">
        <v>15</v>
      </c>
      <c r="L234" s="5"/>
      <c r="M234" s="5"/>
      <c r="N234" s="4">
        <f t="shared" si="158"/>
        <v>0.76760563380281688</v>
      </c>
      <c r="O234" s="5">
        <v>15</v>
      </c>
      <c r="P234" s="5"/>
      <c r="Q234" s="5"/>
      <c r="R234" s="4">
        <f t="shared" si="159"/>
        <v>1.0578333333333334</v>
      </c>
      <c r="S234" s="5">
        <v>5</v>
      </c>
      <c r="T234" s="5"/>
      <c r="U234" s="5"/>
      <c r="V234" s="4">
        <f t="shared" si="160"/>
        <v>1.0281890031152647</v>
      </c>
      <c r="W234" s="5">
        <v>10</v>
      </c>
      <c r="X234" s="5"/>
      <c r="Y234" s="5"/>
      <c r="Z234" s="4">
        <f t="shared" si="161"/>
        <v>1.0184801468900619</v>
      </c>
      <c r="AA234" s="5">
        <v>10</v>
      </c>
      <c r="AB234" s="5"/>
      <c r="AC234" s="5"/>
      <c r="AD234" s="4">
        <f t="shared" si="162"/>
        <v>1.0987987833411323</v>
      </c>
      <c r="AE234" s="5">
        <v>10</v>
      </c>
      <c r="AF234" s="5" t="s">
        <v>418</v>
      </c>
      <c r="AG234" s="5" t="s">
        <v>418</v>
      </c>
      <c r="AH234" s="5" t="s">
        <v>418</v>
      </c>
      <c r="AI234" s="5" t="s">
        <v>418</v>
      </c>
      <c r="AJ234" s="31">
        <f t="shared" si="130"/>
        <v>0.99526368491329098</v>
      </c>
      <c r="AK234" s="32">
        <v>1496</v>
      </c>
      <c r="AL234" s="24">
        <f t="shared" si="131"/>
        <v>1488.9</v>
      </c>
      <c r="AM234" s="24">
        <f t="shared" si="132"/>
        <v>-7.0999999999999091</v>
      </c>
      <c r="AN234" s="24"/>
      <c r="AO234" s="24">
        <v>73.599999999999994</v>
      </c>
      <c r="AP234" s="24">
        <v>155.30000000000001</v>
      </c>
      <c r="AQ234" s="24">
        <v>190.4</v>
      </c>
      <c r="AR234" s="24">
        <v>179.6</v>
      </c>
      <c r="AS234" s="24"/>
      <c r="AT234" s="24">
        <v>111.1</v>
      </c>
      <c r="AU234" s="24">
        <v>81.3</v>
      </c>
      <c r="AV234" s="24">
        <v>160.4</v>
      </c>
      <c r="AW234" s="24">
        <v>104.3</v>
      </c>
      <c r="AX234" s="24">
        <v>25.5</v>
      </c>
      <c r="AY234" s="24">
        <v>212.5</v>
      </c>
      <c r="AZ234" s="24">
        <v>136</v>
      </c>
      <c r="BA234" s="24"/>
      <c r="BB234" s="24">
        <f t="shared" si="133"/>
        <v>58.9</v>
      </c>
      <c r="BC234" s="63"/>
      <c r="BD234" s="39"/>
      <c r="BE234" s="39"/>
      <c r="BF234" s="63"/>
      <c r="BG234" s="63"/>
      <c r="BH234" s="63"/>
      <c r="BI234" s="24">
        <f t="shared" si="134"/>
        <v>58.9</v>
      </c>
      <c r="BJ234" s="24"/>
      <c r="BK234" s="85"/>
      <c r="BL234" s="85"/>
      <c r="BM234" s="85"/>
      <c r="BN234" s="85"/>
      <c r="BO234" s="85"/>
      <c r="BP234" s="85"/>
      <c r="BQ234" s="85"/>
      <c r="BR234" s="85"/>
      <c r="BS234" s="85"/>
      <c r="BT234" s="85"/>
      <c r="BU234" s="85"/>
      <c r="BV234" s="85"/>
      <c r="BW234" s="85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9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9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9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9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9"/>
      <c r="GV234" s="8"/>
      <c r="GW234" s="8"/>
    </row>
    <row r="235" spans="1:205" s="2" customFormat="1" ht="17.100000000000001" customHeight="1">
      <c r="A235" s="13" t="s">
        <v>215</v>
      </c>
      <c r="B235" s="5">
        <v>1</v>
      </c>
      <c r="C235" s="5">
        <v>10</v>
      </c>
      <c r="D235" s="5"/>
      <c r="E235" s="5"/>
      <c r="F235" s="4">
        <f t="shared" si="156"/>
        <v>1.0323546455476145</v>
      </c>
      <c r="G235" s="5">
        <v>10</v>
      </c>
      <c r="H235" s="5"/>
      <c r="I235" s="5"/>
      <c r="J235" s="4">
        <f t="shared" si="157"/>
        <v>1.0677290836653386</v>
      </c>
      <c r="K235" s="69">
        <v>15</v>
      </c>
      <c r="L235" s="5"/>
      <c r="M235" s="5"/>
      <c r="N235" s="4">
        <f t="shared" si="158"/>
        <v>0.76760563380281688</v>
      </c>
      <c r="O235" s="5">
        <v>15</v>
      </c>
      <c r="P235" s="5"/>
      <c r="Q235" s="5"/>
      <c r="R235" s="4">
        <f t="shared" si="159"/>
        <v>1.0578333333333334</v>
      </c>
      <c r="S235" s="5">
        <v>5</v>
      </c>
      <c r="T235" s="5"/>
      <c r="U235" s="5"/>
      <c r="V235" s="4">
        <f t="shared" si="160"/>
        <v>1.0281890031152647</v>
      </c>
      <c r="W235" s="5">
        <v>10</v>
      </c>
      <c r="X235" s="5"/>
      <c r="Y235" s="5"/>
      <c r="Z235" s="4">
        <f t="shared" si="161"/>
        <v>1.0184801468900619</v>
      </c>
      <c r="AA235" s="5">
        <v>10</v>
      </c>
      <c r="AB235" s="5"/>
      <c r="AC235" s="5"/>
      <c r="AD235" s="4">
        <f t="shared" si="162"/>
        <v>1.0987987833411323</v>
      </c>
      <c r="AE235" s="5">
        <v>10</v>
      </c>
      <c r="AF235" s="5" t="s">
        <v>418</v>
      </c>
      <c r="AG235" s="5" t="s">
        <v>418</v>
      </c>
      <c r="AH235" s="5" t="s">
        <v>418</v>
      </c>
      <c r="AI235" s="5" t="s">
        <v>418</v>
      </c>
      <c r="AJ235" s="31">
        <f t="shared" si="130"/>
        <v>0.99526368491329098</v>
      </c>
      <c r="AK235" s="32">
        <v>1313</v>
      </c>
      <c r="AL235" s="24">
        <f t="shared" si="131"/>
        <v>1306.8</v>
      </c>
      <c r="AM235" s="24">
        <f t="shared" si="132"/>
        <v>-6.2000000000000455</v>
      </c>
      <c r="AN235" s="24"/>
      <c r="AO235" s="24">
        <v>140.80000000000001</v>
      </c>
      <c r="AP235" s="24">
        <v>98.5</v>
      </c>
      <c r="AQ235" s="24">
        <v>158</v>
      </c>
      <c r="AR235" s="24">
        <v>150.80000000000001</v>
      </c>
      <c r="AS235" s="24"/>
      <c r="AT235" s="24">
        <v>93.5</v>
      </c>
      <c r="AU235" s="24">
        <v>139.69999999999999</v>
      </c>
      <c r="AV235" s="24">
        <v>77.099999999999994</v>
      </c>
      <c r="AW235" s="24">
        <v>73.8</v>
      </c>
      <c r="AX235" s="24">
        <v>17</v>
      </c>
      <c r="AY235" s="24">
        <v>186.6</v>
      </c>
      <c r="AZ235" s="24">
        <v>119.4</v>
      </c>
      <c r="BA235" s="24"/>
      <c r="BB235" s="24">
        <f t="shared" si="133"/>
        <v>51.6</v>
      </c>
      <c r="BC235" s="63"/>
      <c r="BD235" s="39"/>
      <c r="BE235" s="39"/>
      <c r="BF235" s="63"/>
      <c r="BG235" s="63"/>
      <c r="BH235" s="39"/>
      <c r="BI235" s="24">
        <f t="shared" si="134"/>
        <v>51.6</v>
      </c>
      <c r="BJ235" s="24"/>
      <c r="BK235" s="85"/>
      <c r="BL235" s="85"/>
      <c r="BM235" s="85"/>
      <c r="BN235" s="85"/>
      <c r="BO235" s="85"/>
      <c r="BP235" s="85"/>
      <c r="BQ235" s="85"/>
      <c r="BR235" s="85"/>
      <c r="BS235" s="85"/>
      <c r="BT235" s="85"/>
      <c r="BU235" s="85"/>
      <c r="BV235" s="85"/>
      <c r="BW235" s="85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9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9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9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9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9"/>
      <c r="GV235" s="8"/>
      <c r="GW235" s="8"/>
    </row>
    <row r="236" spans="1:205" s="2" customFormat="1" ht="17.100000000000001" customHeight="1">
      <c r="A236" s="33" t="s">
        <v>216</v>
      </c>
      <c r="B236" s="5">
        <v>1</v>
      </c>
      <c r="C236" s="5">
        <v>10</v>
      </c>
      <c r="D236" s="5"/>
      <c r="E236" s="5"/>
      <c r="F236" s="4">
        <f t="shared" si="156"/>
        <v>1.0323546455476145</v>
      </c>
      <c r="G236" s="5">
        <v>10</v>
      </c>
      <c r="H236" s="5"/>
      <c r="I236" s="5"/>
      <c r="J236" s="4">
        <f t="shared" si="157"/>
        <v>1.0677290836653386</v>
      </c>
      <c r="K236" s="69">
        <v>15</v>
      </c>
      <c r="L236" s="5"/>
      <c r="M236" s="5"/>
      <c r="N236" s="4">
        <f t="shared" si="158"/>
        <v>0.76760563380281688</v>
      </c>
      <c r="O236" s="5">
        <v>15</v>
      </c>
      <c r="P236" s="5"/>
      <c r="Q236" s="5"/>
      <c r="R236" s="4">
        <f t="shared" si="159"/>
        <v>1.0578333333333334</v>
      </c>
      <c r="S236" s="5">
        <v>5</v>
      </c>
      <c r="T236" s="5"/>
      <c r="U236" s="5"/>
      <c r="V236" s="4">
        <f t="shared" si="160"/>
        <v>1.0281890031152647</v>
      </c>
      <c r="W236" s="5">
        <v>10</v>
      </c>
      <c r="X236" s="5"/>
      <c r="Y236" s="5"/>
      <c r="Z236" s="4">
        <f t="shared" si="161"/>
        <v>1.0184801468900619</v>
      </c>
      <c r="AA236" s="5">
        <v>10</v>
      </c>
      <c r="AB236" s="5"/>
      <c r="AC236" s="5"/>
      <c r="AD236" s="4">
        <f t="shared" si="162"/>
        <v>1.0987987833411323</v>
      </c>
      <c r="AE236" s="5">
        <v>10</v>
      </c>
      <c r="AF236" s="5" t="s">
        <v>418</v>
      </c>
      <c r="AG236" s="5" t="s">
        <v>418</v>
      </c>
      <c r="AH236" s="5" t="s">
        <v>418</v>
      </c>
      <c r="AI236" s="5" t="s">
        <v>418</v>
      </c>
      <c r="AJ236" s="31">
        <f t="shared" si="130"/>
        <v>0.99526368491329098</v>
      </c>
      <c r="AK236" s="32">
        <v>587</v>
      </c>
      <c r="AL236" s="24">
        <f t="shared" si="131"/>
        <v>584.20000000000005</v>
      </c>
      <c r="AM236" s="24">
        <f t="shared" si="132"/>
        <v>-2.7999999999999545</v>
      </c>
      <c r="AN236" s="24"/>
      <c r="AO236" s="24">
        <v>62.1</v>
      </c>
      <c r="AP236" s="24">
        <v>44.5</v>
      </c>
      <c r="AQ236" s="24">
        <v>61.4</v>
      </c>
      <c r="AR236" s="24">
        <v>66.3</v>
      </c>
      <c r="AS236" s="24"/>
      <c r="AT236" s="24">
        <v>61.4</v>
      </c>
      <c r="AU236" s="24">
        <v>29</v>
      </c>
      <c r="AV236" s="24">
        <v>38.9</v>
      </c>
      <c r="AW236" s="24">
        <v>59.5</v>
      </c>
      <c r="AX236" s="24">
        <v>1.2</v>
      </c>
      <c r="AY236" s="24">
        <v>83.5</v>
      </c>
      <c r="AZ236" s="24">
        <v>53.4</v>
      </c>
      <c r="BA236" s="24"/>
      <c r="BB236" s="24">
        <f t="shared" si="133"/>
        <v>23</v>
      </c>
      <c r="BC236" s="63"/>
      <c r="BD236" s="39"/>
      <c r="BE236" s="39"/>
      <c r="BF236" s="63"/>
      <c r="BG236" s="63"/>
      <c r="BH236" s="39"/>
      <c r="BI236" s="24">
        <f t="shared" si="134"/>
        <v>23</v>
      </c>
      <c r="BJ236" s="24"/>
      <c r="BK236" s="85"/>
      <c r="BL236" s="85"/>
      <c r="BM236" s="85"/>
      <c r="BN236" s="85"/>
      <c r="BO236" s="85"/>
      <c r="BP236" s="85"/>
      <c r="BQ236" s="85"/>
      <c r="BR236" s="85"/>
      <c r="BS236" s="85"/>
      <c r="BT236" s="85"/>
      <c r="BU236" s="85"/>
      <c r="BV236" s="85"/>
      <c r="BW236" s="85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9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9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9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9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9"/>
      <c r="GV236" s="8"/>
      <c r="GW236" s="8"/>
    </row>
    <row r="237" spans="1:205" s="2" customFormat="1" ht="17.100000000000001" customHeight="1">
      <c r="A237" s="13" t="s">
        <v>217</v>
      </c>
      <c r="B237" s="5">
        <v>1</v>
      </c>
      <c r="C237" s="5">
        <v>10</v>
      </c>
      <c r="D237" s="5"/>
      <c r="E237" s="5"/>
      <c r="F237" s="4">
        <f t="shared" si="156"/>
        <v>1.0323546455476145</v>
      </c>
      <c r="G237" s="5">
        <v>10</v>
      </c>
      <c r="H237" s="5"/>
      <c r="I237" s="5"/>
      <c r="J237" s="4">
        <f t="shared" si="157"/>
        <v>1.0677290836653386</v>
      </c>
      <c r="K237" s="69">
        <v>15</v>
      </c>
      <c r="L237" s="5"/>
      <c r="M237" s="5"/>
      <c r="N237" s="4">
        <f t="shared" si="158"/>
        <v>0.76760563380281688</v>
      </c>
      <c r="O237" s="5">
        <v>15</v>
      </c>
      <c r="P237" s="5"/>
      <c r="Q237" s="5"/>
      <c r="R237" s="4">
        <f t="shared" si="159"/>
        <v>1.0578333333333334</v>
      </c>
      <c r="S237" s="5">
        <v>5</v>
      </c>
      <c r="T237" s="5"/>
      <c r="U237" s="5"/>
      <c r="V237" s="4">
        <f t="shared" si="160"/>
        <v>1.0281890031152647</v>
      </c>
      <c r="W237" s="5">
        <v>10</v>
      </c>
      <c r="X237" s="5"/>
      <c r="Y237" s="5"/>
      <c r="Z237" s="4">
        <f t="shared" si="161"/>
        <v>1.0184801468900619</v>
      </c>
      <c r="AA237" s="5">
        <v>10</v>
      </c>
      <c r="AB237" s="5"/>
      <c r="AC237" s="5"/>
      <c r="AD237" s="4">
        <f t="shared" si="162"/>
        <v>1.0987987833411323</v>
      </c>
      <c r="AE237" s="5">
        <v>10</v>
      </c>
      <c r="AF237" s="5" t="s">
        <v>418</v>
      </c>
      <c r="AG237" s="5" t="s">
        <v>418</v>
      </c>
      <c r="AH237" s="5" t="s">
        <v>418</v>
      </c>
      <c r="AI237" s="5" t="s">
        <v>418</v>
      </c>
      <c r="AJ237" s="31">
        <f t="shared" si="130"/>
        <v>0.99526368491329098</v>
      </c>
      <c r="AK237" s="32">
        <v>518</v>
      </c>
      <c r="AL237" s="24">
        <f t="shared" si="131"/>
        <v>515.5</v>
      </c>
      <c r="AM237" s="24">
        <f t="shared" si="132"/>
        <v>-2.5</v>
      </c>
      <c r="AN237" s="24"/>
      <c r="AO237" s="24">
        <v>32.200000000000003</v>
      </c>
      <c r="AP237" s="24">
        <v>37.799999999999997</v>
      </c>
      <c r="AQ237" s="24">
        <v>77.2</v>
      </c>
      <c r="AR237" s="24">
        <v>47.3</v>
      </c>
      <c r="AS237" s="24"/>
      <c r="AT237" s="24">
        <v>39</v>
      </c>
      <c r="AU237" s="24">
        <v>26.5</v>
      </c>
      <c r="AV237" s="24">
        <v>39.299999999999997</v>
      </c>
      <c r="AW237" s="24">
        <v>46.3</v>
      </c>
      <c r="AX237" s="24">
        <v>28.9</v>
      </c>
      <c r="AY237" s="24">
        <v>73.599999999999994</v>
      </c>
      <c r="AZ237" s="24">
        <v>47.1</v>
      </c>
      <c r="BA237" s="24"/>
      <c r="BB237" s="24">
        <f t="shared" si="133"/>
        <v>20.3</v>
      </c>
      <c r="BC237" s="63"/>
      <c r="BD237" s="39"/>
      <c r="BE237" s="39"/>
      <c r="BF237" s="63"/>
      <c r="BG237" s="63"/>
      <c r="BH237" s="39"/>
      <c r="BI237" s="24">
        <f t="shared" si="134"/>
        <v>20.3</v>
      </c>
      <c r="BJ237" s="24"/>
      <c r="BK237" s="85"/>
      <c r="BL237" s="85"/>
      <c r="BM237" s="85"/>
      <c r="BN237" s="85"/>
      <c r="BO237" s="85"/>
      <c r="BP237" s="85"/>
      <c r="BQ237" s="85"/>
      <c r="BR237" s="85"/>
      <c r="BS237" s="85"/>
      <c r="BT237" s="85"/>
      <c r="BU237" s="85"/>
      <c r="BV237" s="85"/>
      <c r="BW237" s="85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9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9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9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9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9"/>
      <c r="GV237" s="8"/>
      <c r="GW237" s="8"/>
    </row>
    <row r="238" spans="1:205" s="2" customFormat="1" ht="16.5" customHeight="1">
      <c r="A238" s="13" t="s">
        <v>218</v>
      </c>
      <c r="B238" s="5">
        <v>1</v>
      </c>
      <c r="C238" s="5">
        <v>10</v>
      </c>
      <c r="D238" s="5"/>
      <c r="E238" s="5"/>
      <c r="F238" s="4">
        <f t="shared" si="156"/>
        <v>1.0323546455476145</v>
      </c>
      <c r="G238" s="5">
        <v>10</v>
      </c>
      <c r="H238" s="5"/>
      <c r="I238" s="5"/>
      <c r="J238" s="4">
        <f t="shared" si="157"/>
        <v>1.0677290836653386</v>
      </c>
      <c r="K238" s="69">
        <v>15</v>
      </c>
      <c r="L238" s="5"/>
      <c r="M238" s="5"/>
      <c r="N238" s="4">
        <f t="shared" si="158"/>
        <v>0.76760563380281688</v>
      </c>
      <c r="O238" s="5">
        <v>15</v>
      </c>
      <c r="P238" s="5"/>
      <c r="Q238" s="5"/>
      <c r="R238" s="4">
        <f t="shared" si="159"/>
        <v>1.0578333333333334</v>
      </c>
      <c r="S238" s="5">
        <v>5</v>
      </c>
      <c r="T238" s="5"/>
      <c r="U238" s="5"/>
      <c r="V238" s="4">
        <f t="shared" si="160"/>
        <v>1.0281890031152647</v>
      </c>
      <c r="W238" s="5">
        <v>10</v>
      </c>
      <c r="X238" s="5"/>
      <c r="Y238" s="5"/>
      <c r="Z238" s="4">
        <f t="shared" si="161"/>
        <v>1.0184801468900619</v>
      </c>
      <c r="AA238" s="5">
        <v>10</v>
      </c>
      <c r="AB238" s="5"/>
      <c r="AC238" s="5"/>
      <c r="AD238" s="4">
        <f t="shared" si="162"/>
        <v>1.0987987833411323</v>
      </c>
      <c r="AE238" s="5">
        <v>10</v>
      </c>
      <c r="AF238" s="5" t="s">
        <v>418</v>
      </c>
      <c r="AG238" s="5" t="s">
        <v>418</v>
      </c>
      <c r="AH238" s="5" t="s">
        <v>418</v>
      </c>
      <c r="AI238" s="5" t="s">
        <v>418</v>
      </c>
      <c r="AJ238" s="31">
        <f t="shared" si="130"/>
        <v>0.99526368491329098</v>
      </c>
      <c r="AK238" s="32">
        <v>2094</v>
      </c>
      <c r="AL238" s="24">
        <f t="shared" si="131"/>
        <v>2084.1</v>
      </c>
      <c r="AM238" s="24">
        <f t="shared" si="132"/>
        <v>-9.9000000000000909</v>
      </c>
      <c r="AN238" s="24"/>
      <c r="AO238" s="24">
        <v>216.4</v>
      </c>
      <c r="AP238" s="24">
        <v>209.4</v>
      </c>
      <c r="AQ238" s="24">
        <v>220.2</v>
      </c>
      <c r="AR238" s="24">
        <v>190</v>
      </c>
      <c r="AS238" s="24"/>
      <c r="AT238" s="24">
        <v>213.3</v>
      </c>
      <c r="AU238" s="24">
        <v>206.1</v>
      </c>
      <c r="AV238" s="24">
        <v>146.30000000000001</v>
      </c>
      <c r="AW238" s="24">
        <v>220.7</v>
      </c>
      <c r="AX238" s="24">
        <v>0</v>
      </c>
      <c r="AY238" s="24">
        <v>190.4</v>
      </c>
      <c r="AZ238" s="24">
        <v>190.4</v>
      </c>
      <c r="BA238" s="24"/>
      <c r="BB238" s="24">
        <f t="shared" si="133"/>
        <v>80.900000000000006</v>
      </c>
      <c r="BC238" s="63"/>
      <c r="BD238" s="39"/>
      <c r="BE238" s="39"/>
      <c r="BF238" s="63"/>
      <c r="BG238" s="63"/>
      <c r="BH238" s="63"/>
      <c r="BI238" s="24">
        <f t="shared" si="134"/>
        <v>80.900000000000006</v>
      </c>
      <c r="BJ238" s="24"/>
      <c r="BK238" s="85"/>
      <c r="BL238" s="85"/>
      <c r="BM238" s="85"/>
      <c r="BN238" s="85"/>
      <c r="BO238" s="85"/>
      <c r="BP238" s="85"/>
      <c r="BQ238" s="85"/>
      <c r="BR238" s="85"/>
      <c r="BS238" s="85"/>
      <c r="BT238" s="85"/>
      <c r="BU238" s="85"/>
      <c r="BV238" s="85"/>
      <c r="BW238" s="85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9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9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9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9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9"/>
      <c r="GV238" s="8"/>
      <c r="GW238" s="8"/>
    </row>
    <row r="239" spans="1:205" s="2" customFormat="1" ht="17.100000000000001" customHeight="1">
      <c r="A239" s="13" t="s">
        <v>219</v>
      </c>
      <c r="B239" s="5">
        <v>1</v>
      </c>
      <c r="C239" s="5">
        <v>10</v>
      </c>
      <c r="D239" s="5"/>
      <c r="E239" s="5"/>
      <c r="F239" s="4">
        <f t="shared" si="156"/>
        <v>1.0323546455476145</v>
      </c>
      <c r="G239" s="5">
        <v>10</v>
      </c>
      <c r="H239" s="5"/>
      <c r="I239" s="5"/>
      <c r="J239" s="4">
        <f t="shared" si="157"/>
        <v>1.0677290836653386</v>
      </c>
      <c r="K239" s="69">
        <v>15</v>
      </c>
      <c r="L239" s="5"/>
      <c r="M239" s="5"/>
      <c r="N239" s="4">
        <f t="shared" si="158"/>
        <v>0.76760563380281688</v>
      </c>
      <c r="O239" s="5">
        <v>15</v>
      </c>
      <c r="P239" s="5"/>
      <c r="Q239" s="5"/>
      <c r="R239" s="4">
        <f t="shared" si="159"/>
        <v>1.0578333333333334</v>
      </c>
      <c r="S239" s="5">
        <v>5</v>
      </c>
      <c r="T239" s="5"/>
      <c r="U239" s="5"/>
      <c r="V239" s="4">
        <f t="shared" si="160"/>
        <v>1.0281890031152647</v>
      </c>
      <c r="W239" s="5">
        <v>10</v>
      </c>
      <c r="X239" s="5"/>
      <c r="Y239" s="5"/>
      <c r="Z239" s="4">
        <f t="shared" si="161"/>
        <v>1.0184801468900619</v>
      </c>
      <c r="AA239" s="5">
        <v>10</v>
      </c>
      <c r="AB239" s="5"/>
      <c r="AC239" s="5"/>
      <c r="AD239" s="4">
        <f t="shared" si="162"/>
        <v>1.0987987833411323</v>
      </c>
      <c r="AE239" s="5">
        <v>10</v>
      </c>
      <c r="AF239" s="5" t="s">
        <v>418</v>
      </c>
      <c r="AG239" s="5" t="s">
        <v>418</v>
      </c>
      <c r="AH239" s="5" t="s">
        <v>418</v>
      </c>
      <c r="AI239" s="5" t="s">
        <v>418</v>
      </c>
      <c r="AJ239" s="31">
        <f t="shared" si="130"/>
        <v>0.99526368491329098</v>
      </c>
      <c r="AK239" s="32">
        <v>1466</v>
      </c>
      <c r="AL239" s="24">
        <f t="shared" si="131"/>
        <v>1459.1</v>
      </c>
      <c r="AM239" s="24">
        <f t="shared" si="132"/>
        <v>-6.9000000000000909</v>
      </c>
      <c r="AN239" s="24"/>
      <c r="AO239" s="24">
        <v>131.69999999999999</v>
      </c>
      <c r="AP239" s="24">
        <v>141.80000000000001</v>
      </c>
      <c r="AQ239" s="24">
        <v>149.4</v>
      </c>
      <c r="AR239" s="24">
        <v>146.6</v>
      </c>
      <c r="AS239" s="24"/>
      <c r="AT239" s="24">
        <v>123.1</v>
      </c>
      <c r="AU239" s="24">
        <v>64.8</v>
      </c>
      <c r="AV239" s="24">
        <v>107.5</v>
      </c>
      <c r="AW239" s="24">
        <v>131.5</v>
      </c>
      <c r="AX239" s="24">
        <v>63.4</v>
      </c>
      <c r="AY239" s="24">
        <v>208.3</v>
      </c>
      <c r="AZ239" s="24">
        <v>133.30000000000001</v>
      </c>
      <c r="BA239" s="24"/>
      <c r="BB239" s="24">
        <f t="shared" si="133"/>
        <v>57.7</v>
      </c>
      <c r="BC239" s="39"/>
      <c r="BD239" s="39"/>
      <c r="BE239" s="39"/>
      <c r="BF239" s="63"/>
      <c r="BG239" s="63"/>
      <c r="BH239" s="39"/>
      <c r="BI239" s="24">
        <f t="shared" si="134"/>
        <v>57.7</v>
      </c>
      <c r="BJ239" s="24"/>
      <c r="BK239" s="85"/>
      <c r="BL239" s="85"/>
      <c r="BM239" s="85"/>
      <c r="BN239" s="85"/>
      <c r="BO239" s="85"/>
      <c r="BP239" s="85"/>
      <c r="BQ239" s="85"/>
      <c r="BR239" s="85"/>
      <c r="BS239" s="85"/>
      <c r="BT239" s="85"/>
      <c r="BU239" s="85"/>
      <c r="BV239" s="85"/>
      <c r="BW239" s="85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9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9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9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9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9"/>
      <c r="GV239" s="8"/>
      <c r="GW239" s="8"/>
    </row>
    <row r="240" spans="1:205" s="2" customFormat="1" ht="17.100000000000001" customHeight="1">
      <c r="A240" s="13" t="s">
        <v>220</v>
      </c>
      <c r="B240" s="5">
        <v>1</v>
      </c>
      <c r="C240" s="5">
        <v>10</v>
      </c>
      <c r="D240" s="5"/>
      <c r="E240" s="5"/>
      <c r="F240" s="4">
        <f t="shared" si="156"/>
        <v>1.0323546455476145</v>
      </c>
      <c r="G240" s="5">
        <v>10</v>
      </c>
      <c r="H240" s="5"/>
      <c r="I240" s="5"/>
      <c r="J240" s="4">
        <f t="shared" si="157"/>
        <v>1.0677290836653386</v>
      </c>
      <c r="K240" s="69">
        <v>15</v>
      </c>
      <c r="L240" s="5"/>
      <c r="M240" s="5"/>
      <c r="N240" s="4">
        <f t="shared" si="158"/>
        <v>0.76760563380281688</v>
      </c>
      <c r="O240" s="5">
        <v>15</v>
      </c>
      <c r="P240" s="5"/>
      <c r="Q240" s="5"/>
      <c r="R240" s="4">
        <f t="shared" si="159"/>
        <v>1.0578333333333334</v>
      </c>
      <c r="S240" s="5">
        <v>5</v>
      </c>
      <c r="T240" s="5"/>
      <c r="U240" s="5"/>
      <c r="V240" s="4">
        <f t="shared" si="160"/>
        <v>1.0281890031152647</v>
      </c>
      <c r="W240" s="5">
        <v>10</v>
      </c>
      <c r="X240" s="5"/>
      <c r="Y240" s="5"/>
      <c r="Z240" s="4">
        <f t="shared" si="161"/>
        <v>1.0184801468900619</v>
      </c>
      <c r="AA240" s="5">
        <v>10</v>
      </c>
      <c r="AB240" s="5"/>
      <c r="AC240" s="5"/>
      <c r="AD240" s="4">
        <f t="shared" si="162"/>
        <v>1.0987987833411323</v>
      </c>
      <c r="AE240" s="5">
        <v>10</v>
      </c>
      <c r="AF240" s="5" t="s">
        <v>418</v>
      </c>
      <c r="AG240" s="5" t="s">
        <v>418</v>
      </c>
      <c r="AH240" s="5" t="s">
        <v>418</v>
      </c>
      <c r="AI240" s="5" t="s">
        <v>418</v>
      </c>
      <c r="AJ240" s="31">
        <f t="shared" si="130"/>
        <v>0.99526368491329098</v>
      </c>
      <c r="AK240" s="32">
        <v>1924</v>
      </c>
      <c r="AL240" s="24">
        <f t="shared" si="131"/>
        <v>1914.9</v>
      </c>
      <c r="AM240" s="24">
        <f t="shared" si="132"/>
        <v>-9.0999999999999091</v>
      </c>
      <c r="AN240" s="24"/>
      <c r="AO240" s="24">
        <v>129.30000000000001</v>
      </c>
      <c r="AP240" s="24">
        <v>157.5</v>
      </c>
      <c r="AQ240" s="24">
        <v>262</v>
      </c>
      <c r="AR240" s="24">
        <v>183.5</v>
      </c>
      <c r="AS240" s="24"/>
      <c r="AT240" s="24">
        <v>116.7</v>
      </c>
      <c r="AU240" s="24">
        <v>90.3</v>
      </c>
      <c r="AV240" s="24">
        <v>205.1</v>
      </c>
      <c r="AW240" s="24">
        <v>147.19999999999999</v>
      </c>
      <c r="AX240" s="24">
        <v>99.3</v>
      </c>
      <c r="AY240" s="24">
        <v>273.3</v>
      </c>
      <c r="AZ240" s="24">
        <v>174.9</v>
      </c>
      <c r="BA240" s="24"/>
      <c r="BB240" s="24">
        <f t="shared" si="133"/>
        <v>75.8</v>
      </c>
      <c r="BC240" s="63"/>
      <c r="BD240" s="39"/>
      <c r="BE240" s="39"/>
      <c r="BF240" s="63"/>
      <c r="BG240" s="63"/>
      <c r="BH240" s="39"/>
      <c r="BI240" s="24">
        <f t="shared" si="134"/>
        <v>75.8</v>
      </c>
      <c r="BJ240" s="24"/>
      <c r="BK240" s="85"/>
      <c r="BL240" s="85"/>
      <c r="BM240" s="85"/>
      <c r="BN240" s="85"/>
      <c r="BO240" s="85"/>
      <c r="BP240" s="85"/>
      <c r="BQ240" s="85"/>
      <c r="BR240" s="85"/>
      <c r="BS240" s="85"/>
      <c r="BT240" s="85"/>
      <c r="BU240" s="85"/>
      <c r="BV240" s="85"/>
      <c r="BW240" s="85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9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9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9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9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9"/>
      <c r="GV240" s="8"/>
      <c r="GW240" s="8"/>
    </row>
    <row r="241" spans="1:205" s="2" customFormat="1" ht="17.100000000000001" customHeight="1">
      <c r="A241" s="17" t="s">
        <v>221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73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85"/>
      <c r="BL241" s="85"/>
      <c r="BM241" s="85"/>
      <c r="BN241" s="85"/>
      <c r="BO241" s="85"/>
      <c r="BP241" s="85"/>
      <c r="BQ241" s="85"/>
      <c r="BR241" s="85"/>
      <c r="BS241" s="85"/>
      <c r="BT241" s="85"/>
      <c r="BU241" s="85"/>
      <c r="BV241" s="85"/>
      <c r="BW241" s="85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9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9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9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9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9"/>
      <c r="GV241" s="8"/>
      <c r="GW241" s="8"/>
    </row>
    <row r="242" spans="1:205" s="2" customFormat="1" ht="16.5" customHeight="1">
      <c r="A242" s="13" t="s">
        <v>222</v>
      </c>
      <c r="B242" s="5">
        <v>1</v>
      </c>
      <c r="C242" s="5">
        <v>10</v>
      </c>
      <c r="D242" s="5"/>
      <c r="E242" s="5"/>
      <c r="F242" s="4">
        <f>F$47</f>
        <v>1.0327436037016875</v>
      </c>
      <c r="G242" s="5">
        <v>10</v>
      </c>
      <c r="H242" s="5"/>
      <c r="I242" s="5"/>
      <c r="J242" s="4">
        <f>J$47</f>
        <v>0.97236842105263155</v>
      </c>
      <c r="K242" s="69">
        <v>15</v>
      </c>
      <c r="L242" s="5"/>
      <c r="M242" s="5"/>
      <c r="N242" s="4">
        <f>N$47</f>
        <v>1.255609756097561</v>
      </c>
      <c r="O242" s="5">
        <v>15</v>
      </c>
      <c r="P242" s="5"/>
      <c r="Q242" s="5"/>
      <c r="R242" s="4">
        <f>R$47</f>
        <v>1.2669999999999999</v>
      </c>
      <c r="S242" s="5">
        <v>5</v>
      </c>
      <c r="T242" s="5"/>
      <c r="U242" s="5"/>
      <c r="V242" s="4">
        <f>V$47</f>
        <v>1.0421441647597254</v>
      </c>
      <c r="W242" s="5">
        <v>10</v>
      </c>
      <c r="X242" s="5"/>
      <c r="Y242" s="5"/>
      <c r="Z242" s="4">
        <f>Z$47</f>
        <v>0.88982446085357081</v>
      </c>
      <c r="AA242" s="5">
        <v>10</v>
      </c>
      <c r="AB242" s="5"/>
      <c r="AC242" s="5"/>
      <c r="AD242" s="4">
        <f>AD$47</f>
        <v>0.93097003729264005</v>
      </c>
      <c r="AE242" s="5">
        <v>10</v>
      </c>
      <c r="AF242" s="5" t="s">
        <v>418</v>
      </c>
      <c r="AG242" s="5" t="s">
        <v>418</v>
      </c>
      <c r="AH242" s="5" t="s">
        <v>418</v>
      </c>
      <c r="AI242" s="5" t="s">
        <v>418</v>
      </c>
      <c r="AJ242" s="31">
        <f t="shared" si="130"/>
        <v>1.0436646508626954</v>
      </c>
      <c r="AK242" s="32">
        <v>2197</v>
      </c>
      <c r="AL242" s="24">
        <f t="shared" si="131"/>
        <v>2292.9</v>
      </c>
      <c r="AM242" s="24">
        <f t="shared" si="132"/>
        <v>95.900000000000091</v>
      </c>
      <c r="AN242" s="24"/>
      <c r="AO242" s="24">
        <v>170.6</v>
      </c>
      <c r="AP242" s="24">
        <v>211.5</v>
      </c>
      <c r="AQ242" s="24">
        <v>48</v>
      </c>
      <c r="AR242" s="24">
        <v>243.1</v>
      </c>
      <c r="AS242" s="24"/>
      <c r="AT242" s="24">
        <v>198.2</v>
      </c>
      <c r="AU242" s="24">
        <v>185.6</v>
      </c>
      <c r="AV242" s="24">
        <v>259.10000000000002</v>
      </c>
      <c r="AW242" s="24">
        <v>226.3</v>
      </c>
      <c r="AX242" s="24">
        <v>0</v>
      </c>
      <c r="AY242" s="24">
        <v>199.7</v>
      </c>
      <c r="AZ242" s="24">
        <v>199.7</v>
      </c>
      <c r="BA242" s="24">
        <v>123.9</v>
      </c>
      <c r="BB242" s="24">
        <f t="shared" si="133"/>
        <v>227.2</v>
      </c>
      <c r="BC242" s="39"/>
      <c r="BD242" s="39"/>
      <c r="BE242" s="39"/>
      <c r="BF242" s="63"/>
      <c r="BG242" s="63"/>
      <c r="BH242" s="39"/>
      <c r="BI242" s="24">
        <f t="shared" si="134"/>
        <v>227.2</v>
      </c>
      <c r="BJ242" s="24"/>
      <c r="BK242" s="85"/>
      <c r="BL242" s="85"/>
      <c r="BM242" s="85"/>
      <c r="BN242" s="85"/>
      <c r="BO242" s="85"/>
      <c r="BP242" s="85"/>
      <c r="BQ242" s="85"/>
      <c r="BR242" s="85"/>
      <c r="BS242" s="85"/>
      <c r="BT242" s="85"/>
      <c r="BU242" s="85"/>
      <c r="BV242" s="85"/>
      <c r="BW242" s="85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9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9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9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9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9"/>
      <c r="GV242" s="8"/>
      <c r="GW242" s="8"/>
    </row>
    <row r="243" spans="1:205" s="2" customFormat="1" ht="17.100000000000001" customHeight="1">
      <c r="A243" s="13" t="s">
        <v>223</v>
      </c>
      <c r="B243" s="5">
        <v>1</v>
      </c>
      <c r="C243" s="5">
        <v>10</v>
      </c>
      <c r="D243" s="5"/>
      <c r="E243" s="5"/>
      <c r="F243" s="4">
        <f t="shared" ref="F243:F249" si="163">F$47</f>
        <v>1.0327436037016875</v>
      </c>
      <c r="G243" s="5">
        <v>10</v>
      </c>
      <c r="H243" s="5"/>
      <c r="I243" s="5"/>
      <c r="J243" s="4">
        <f t="shared" ref="J243:J249" si="164">J$47</f>
        <v>0.97236842105263155</v>
      </c>
      <c r="K243" s="69">
        <v>15</v>
      </c>
      <c r="L243" s="5"/>
      <c r="M243" s="5"/>
      <c r="N243" s="4">
        <f t="shared" ref="N243:N249" si="165">N$47</f>
        <v>1.255609756097561</v>
      </c>
      <c r="O243" s="5">
        <v>15</v>
      </c>
      <c r="P243" s="5"/>
      <c r="Q243" s="5"/>
      <c r="R243" s="4">
        <f t="shared" ref="R243:R249" si="166">R$47</f>
        <v>1.2669999999999999</v>
      </c>
      <c r="S243" s="5">
        <v>5</v>
      </c>
      <c r="T243" s="5"/>
      <c r="U243" s="5"/>
      <c r="V243" s="4">
        <f t="shared" ref="V243:V249" si="167">V$47</f>
        <v>1.0421441647597254</v>
      </c>
      <c r="W243" s="5">
        <v>10</v>
      </c>
      <c r="X243" s="5"/>
      <c r="Y243" s="5"/>
      <c r="Z243" s="4">
        <f t="shared" ref="Z243:Z249" si="168">Z$47</f>
        <v>0.88982446085357081</v>
      </c>
      <c r="AA243" s="5">
        <v>10</v>
      </c>
      <c r="AB243" s="5"/>
      <c r="AC243" s="5"/>
      <c r="AD243" s="4">
        <f t="shared" ref="AD243:AD249" si="169">AD$47</f>
        <v>0.93097003729264005</v>
      </c>
      <c r="AE243" s="5">
        <v>10</v>
      </c>
      <c r="AF243" s="5" t="s">
        <v>418</v>
      </c>
      <c r="AG243" s="5" t="s">
        <v>418</v>
      </c>
      <c r="AH243" s="5" t="s">
        <v>418</v>
      </c>
      <c r="AI243" s="5" t="s">
        <v>418</v>
      </c>
      <c r="AJ243" s="31">
        <f t="shared" si="130"/>
        <v>1.0436646508626954</v>
      </c>
      <c r="AK243" s="32">
        <v>1441</v>
      </c>
      <c r="AL243" s="24">
        <f t="shared" si="131"/>
        <v>1503.9</v>
      </c>
      <c r="AM243" s="24">
        <f t="shared" si="132"/>
        <v>62.900000000000091</v>
      </c>
      <c r="AN243" s="24"/>
      <c r="AO243" s="24">
        <v>154.6</v>
      </c>
      <c r="AP243" s="24">
        <v>154.6</v>
      </c>
      <c r="AQ243" s="24">
        <v>0</v>
      </c>
      <c r="AR243" s="24">
        <v>100</v>
      </c>
      <c r="AS243" s="24"/>
      <c r="AT243" s="24">
        <v>89.1</v>
      </c>
      <c r="AU243" s="24">
        <v>77.900000000000006</v>
      </c>
      <c r="AV243" s="24">
        <v>109.3</v>
      </c>
      <c r="AW243" s="24">
        <v>149.6</v>
      </c>
      <c r="AX243" s="24">
        <v>0</v>
      </c>
      <c r="AY243" s="24">
        <v>162.5</v>
      </c>
      <c r="AZ243" s="24">
        <v>131</v>
      </c>
      <c r="BA243" s="24">
        <v>218.5</v>
      </c>
      <c r="BB243" s="24">
        <f t="shared" si="133"/>
        <v>156.80000000000001</v>
      </c>
      <c r="BC243" s="39"/>
      <c r="BD243" s="39"/>
      <c r="BE243" s="39"/>
      <c r="BF243" s="63"/>
      <c r="BG243" s="63"/>
      <c r="BH243" s="39"/>
      <c r="BI243" s="24">
        <f t="shared" si="134"/>
        <v>156.80000000000001</v>
      </c>
      <c r="BJ243" s="24"/>
      <c r="BK243" s="85"/>
      <c r="BL243" s="85"/>
      <c r="BM243" s="85"/>
      <c r="BN243" s="85"/>
      <c r="BO243" s="85"/>
      <c r="BP243" s="85"/>
      <c r="BQ243" s="85"/>
      <c r="BR243" s="85"/>
      <c r="BS243" s="85"/>
      <c r="BT243" s="85"/>
      <c r="BU243" s="85"/>
      <c r="BV243" s="85"/>
      <c r="BW243" s="85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9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9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9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9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9"/>
      <c r="GV243" s="8"/>
      <c r="GW243" s="8"/>
    </row>
    <row r="244" spans="1:205" s="2" customFormat="1" ht="17.100000000000001" customHeight="1">
      <c r="A244" s="13" t="s">
        <v>224</v>
      </c>
      <c r="B244" s="5">
        <v>1</v>
      </c>
      <c r="C244" s="5">
        <v>10</v>
      </c>
      <c r="D244" s="5"/>
      <c r="E244" s="5"/>
      <c r="F244" s="4">
        <f t="shared" si="163"/>
        <v>1.0327436037016875</v>
      </c>
      <c r="G244" s="5">
        <v>10</v>
      </c>
      <c r="H244" s="5"/>
      <c r="I244" s="5"/>
      <c r="J244" s="4">
        <f t="shared" si="164"/>
        <v>0.97236842105263155</v>
      </c>
      <c r="K244" s="69">
        <v>15</v>
      </c>
      <c r="L244" s="5"/>
      <c r="M244" s="5"/>
      <c r="N244" s="4">
        <f t="shared" si="165"/>
        <v>1.255609756097561</v>
      </c>
      <c r="O244" s="5">
        <v>15</v>
      </c>
      <c r="P244" s="5"/>
      <c r="Q244" s="5"/>
      <c r="R244" s="4">
        <f t="shared" si="166"/>
        <v>1.2669999999999999</v>
      </c>
      <c r="S244" s="5">
        <v>5</v>
      </c>
      <c r="T244" s="5"/>
      <c r="U244" s="5"/>
      <c r="V244" s="4">
        <f t="shared" si="167"/>
        <v>1.0421441647597254</v>
      </c>
      <c r="W244" s="5">
        <v>10</v>
      </c>
      <c r="X244" s="5"/>
      <c r="Y244" s="5"/>
      <c r="Z244" s="4">
        <f t="shared" si="168"/>
        <v>0.88982446085357081</v>
      </c>
      <c r="AA244" s="5">
        <v>10</v>
      </c>
      <c r="AB244" s="5"/>
      <c r="AC244" s="5"/>
      <c r="AD244" s="4">
        <f t="shared" si="169"/>
        <v>0.93097003729264005</v>
      </c>
      <c r="AE244" s="5">
        <v>10</v>
      </c>
      <c r="AF244" s="5" t="s">
        <v>418</v>
      </c>
      <c r="AG244" s="5" t="s">
        <v>418</v>
      </c>
      <c r="AH244" s="5" t="s">
        <v>418</v>
      </c>
      <c r="AI244" s="5" t="s">
        <v>418</v>
      </c>
      <c r="AJ244" s="31">
        <f t="shared" si="130"/>
        <v>1.0436646508626954</v>
      </c>
      <c r="AK244" s="32">
        <v>2617</v>
      </c>
      <c r="AL244" s="24">
        <f t="shared" si="131"/>
        <v>2731.3</v>
      </c>
      <c r="AM244" s="24">
        <f t="shared" si="132"/>
        <v>114.30000000000018</v>
      </c>
      <c r="AN244" s="24"/>
      <c r="AO244" s="24">
        <v>146.19999999999999</v>
      </c>
      <c r="AP244" s="24">
        <v>193</v>
      </c>
      <c r="AQ244" s="24">
        <v>58.2</v>
      </c>
      <c r="AR244" s="24">
        <v>266.2</v>
      </c>
      <c r="AS244" s="24"/>
      <c r="AT244" s="24">
        <v>135.5</v>
      </c>
      <c r="AU244" s="24">
        <v>116.2</v>
      </c>
      <c r="AV244" s="24">
        <v>490.2</v>
      </c>
      <c r="AW244" s="24">
        <v>206</v>
      </c>
      <c r="AX244" s="24">
        <v>23.5</v>
      </c>
      <c r="AY244" s="24">
        <v>362.1</v>
      </c>
      <c r="AZ244" s="24">
        <v>237.9</v>
      </c>
      <c r="BA244" s="24">
        <v>211.4</v>
      </c>
      <c r="BB244" s="24">
        <f t="shared" si="133"/>
        <v>284.89999999999998</v>
      </c>
      <c r="BC244" s="39"/>
      <c r="BD244" s="39"/>
      <c r="BE244" s="39"/>
      <c r="BF244" s="63"/>
      <c r="BG244" s="63"/>
      <c r="BH244" s="39"/>
      <c r="BI244" s="24">
        <f t="shared" si="134"/>
        <v>284.89999999999998</v>
      </c>
      <c r="BJ244" s="24"/>
      <c r="BK244" s="85"/>
      <c r="BL244" s="85"/>
      <c r="BM244" s="85"/>
      <c r="BN244" s="85"/>
      <c r="BO244" s="85"/>
      <c r="BP244" s="85"/>
      <c r="BQ244" s="85"/>
      <c r="BR244" s="85"/>
      <c r="BS244" s="85"/>
      <c r="BT244" s="85"/>
      <c r="BU244" s="85"/>
      <c r="BV244" s="85"/>
      <c r="BW244" s="85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9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9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9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9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9"/>
      <c r="GV244" s="8"/>
      <c r="GW244" s="8"/>
    </row>
    <row r="245" spans="1:205" s="2" customFormat="1" ht="17.100000000000001" customHeight="1">
      <c r="A245" s="13" t="s">
        <v>225</v>
      </c>
      <c r="B245" s="5">
        <v>1</v>
      </c>
      <c r="C245" s="5">
        <v>10</v>
      </c>
      <c r="D245" s="5"/>
      <c r="E245" s="5"/>
      <c r="F245" s="4">
        <f t="shared" si="163"/>
        <v>1.0327436037016875</v>
      </c>
      <c r="G245" s="5">
        <v>10</v>
      </c>
      <c r="H245" s="5"/>
      <c r="I245" s="5"/>
      <c r="J245" s="4">
        <f t="shared" si="164"/>
        <v>0.97236842105263155</v>
      </c>
      <c r="K245" s="69">
        <v>15</v>
      </c>
      <c r="L245" s="5"/>
      <c r="M245" s="5"/>
      <c r="N245" s="4">
        <f t="shared" si="165"/>
        <v>1.255609756097561</v>
      </c>
      <c r="O245" s="5">
        <v>15</v>
      </c>
      <c r="P245" s="5"/>
      <c r="Q245" s="5"/>
      <c r="R245" s="4">
        <f t="shared" si="166"/>
        <v>1.2669999999999999</v>
      </c>
      <c r="S245" s="5">
        <v>5</v>
      </c>
      <c r="T245" s="5"/>
      <c r="U245" s="5"/>
      <c r="V245" s="4">
        <f t="shared" si="167"/>
        <v>1.0421441647597254</v>
      </c>
      <c r="W245" s="5">
        <v>10</v>
      </c>
      <c r="X245" s="5"/>
      <c r="Y245" s="5"/>
      <c r="Z245" s="4">
        <f t="shared" si="168"/>
        <v>0.88982446085357081</v>
      </c>
      <c r="AA245" s="5">
        <v>10</v>
      </c>
      <c r="AB245" s="5"/>
      <c r="AC245" s="5"/>
      <c r="AD245" s="4">
        <f t="shared" si="169"/>
        <v>0.93097003729264005</v>
      </c>
      <c r="AE245" s="5">
        <v>10</v>
      </c>
      <c r="AF245" s="5" t="s">
        <v>418</v>
      </c>
      <c r="AG245" s="5" t="s">
        <v>418</v>
      </c>
      <c r="AH245" s="5" t="s">
        <v>418</v>
      </c>
      <c r="AI245" s="5" t="s">
        <v>418</v>
      </c>
      <c r="AJ245" s="31">
        <f t="shared" si="130"/>
        <v>1.0436646508626954</v>
      </c>
      <c r="AK245" s="32">
        <v>1369</v>
      </c>
      <c r="AL245" s="24">
        <f t="shared" si="131"/>
        <v>1428.8</v>
      </c>
      <c r="AM245" s="24">
        <f t="shared" si="132"/>
        <v>59.799999999999955</v>
      </c>
      <c r="AN245" s="24"/>
      <c r="AO245" s="24">
        <v>67.5</v>
      </c>
      <c r="AP245" s="24">
        <v>146.9</v>
      </c>
      <c r="AQ245" s="24">
        <v>151.80000000000001</v>
      </c>
      <c r="AR245" s="24">
        <v>158.80000000000001</v>
      </c>
      <c r="AS245" s="24"/>
      <c r="AT245" s="24">
        <v>140.9</v>
      </c>
      <c r="AU245" s="24">
        <v>149.69999999999999</v>
      </c>
      <c r="AV245" s="24">
        <v>149.1</v>
      </c>
      <c r="AW245" s="24">
        <v>146.1</v>
      </c>
      <c r="AX245" s="24">
        <v>0</v>
      </c>
      <c r="AY245" s="24">
        <v>124.5</v>
      </c>
      <c r="AZ245" s="24">
        <v>124.5</v>
      </c>
      <c r="BA245" s="24"/>
      <c r="BB245" s="24">
        <f t="shared" si="133"/>
        <v>69</v>
      </c>
      <c r="BC245" s="39"/>
      <c r="BD245" s="39"/>
      <c r="BE245" s="39"/>
      <c r="BF245" s="63"/>
      <c r="BG245" s="63"/>
      <c r="BH245" s="39"/>
      <c r="BI245" s="24">
        <f t="shared" si="134"/>
        <v>69</v>
      </c>
      <c r="BJ245" s="24"/>
      <c r="BK245" s="85"/>
      <c r="BL245" s="85"/>
      <c r="BM245" s="85"/>
      <c r="BN245" s="85"/>
      <c r="BO245" s="85"/>
      <c r="BP245" s="85"/>
      <c r="BQ245" s="85"/>
      <c r="BR245" s="85"/>
      <c r="BS245" s="85"/>
      <c r="BT245" s="85"/>
      <c r="BU245" s="85"/>
      <c r="BV245" s="85"/>
      <c r="BW245" s="85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9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9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9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9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9"/>
      <c r="GV245" s="8"/>
      <c r="GW245" s="8"/>
    </row>
    <row r="246" spans="1:205" s="2" customFormat="1" ht="17.100000000000001" customHeight="1">
      <c r="A246" s="13" t="s">
        <v>226</v>
      </c>
      <c r="B246" s="5">
        <v>1</v>
      </c>
      <c r="C246" s="5">
        <v>10</v>
      </c>
      <c r="D246" s="5"/>
      <c r="E246" s="5"/>
      <c r="F246" s="4">
        <f t="shared" si="163"/>
        <v>1.0327436037016875</v>
      </c>
      <c r="G246" s="5">
        <v>10</v>
      </c>
      <c r="H246" s="5"/>
      <c r="I246" s="5"/>
      <c r="J246" s="4">
        <f t="shared" si="164"/>
        <v>0.97236842105263155</v>
      </c>
      <c r="K246" s="69">
        <v>15</v>
      </c>
      <c r="L246" s="5"/>
      <c r="M246" s="5"/>
      <c r="N246" s="4">
        <f t="shared" si="165"/>
        <v>1.255609756097561</v>
      </c>
      <c r="O246" s="5">
        <v>15</v>
      </c>
      <c r="P246" s="5"/>
      <c r="Q246" s="5"/>
      <c r="R246" s="4">
        <f t="shared" si="166"/>
        <v>1.2669999999999999</v>
      </c>
      <c r="S246" s="5">
        <v>5</v>
      </c>
      <c r="T246" s="5"/>
      <c r="U246" s="5"/>
      <c r="V246" s="4">
        <f t="shared" si="167"/>
        <v>1.0421441647597254</v>
      </c>
      <c r="W246" s="5">
        <v>10</v>
      </c>
      <c r="X246" s="5"/>
      <c r="Y246" s="5"/>
      <c r="Z246" s="4">
        <f t="shared" si="168"/>
        <v>0.88982446085357081</v>
      </c>
      <c r="AA246" s="5">
        <v>10</v>
      </c>
      <c r="AB246" s="5"/>
      <c r="AC246" s="5"/>
      <c r="AD246" s="4">
        <f t="shared" si="169"/>
        <v>0.93097003729264005</v>
      </c>
      <c r="AE246" s="5">
        <v>10</v>
      </c>
      <c r="AF246" s="5" t="s">
        <v>418</v>
      </c>
      <c r="AG246" s="5" t="s">
        <v>418</v>
      </c>
      <c r="AH246" s="5" t="s">
        <v>418</v>
      </c>
      <c r="AI246" s="5" t="s">
        <v>418</v>
      </c>
      <c r="AJ246" s="31">
        <f t="shared" si="130"/>
        <v>1.0436646508626954</v>
      </c>
      <c r="AK246" s="32">
        <v>1339</v>
      </c>
      <c r="AL246" s="24">
        <f t="shared" si="131"/>
        <v>1397.5</v>
      </c>
      <c r="AM246" s="24">
        <f t="shared" si="132"/>
        <v>58.5</v>
      </c>
      <c r="AN246" s="24"/>
      <c r="AO246" s="24">
        <v>103.5</v>
      </c>
      <c r="AP246" s="24">
        <v>143.6</v>
      </c>
      <c r="AQ246" s="24">
        <v>47.1</v>
      </c>
      <c r="AR246" s="24">
        <v>91.4</v>
      </c>
      <c r="AS246" s="24"/>
      <c r="AT246" s="24">
        <v>102.6</v>
      </c>
      <c r="AU246" s="24">
        <v>79.7</v>
      </c>
      <c r="AV246" s="24">
        <v>229.5</v>
      </c>
      <c r="AW246" s="24">
        <v>139.6</v>
      </c>
      <c r="AX246" s="24">
        <v>0</v>
      </c>
      <c r="AY246" s="24">
        <v>131.1</v>
      </c>
      <c r="AZ246" s="24">
        <v>121.7</v>
      </c>
      <c r="BA246" s="24">
        <v>61.9</v>
      </c>
      <c r="BB246" s="24">
        <f t="shared" si="133"/>
        <v>145.80000000000001</v>
      </c>
      <c r="BC246" s="39"/>
      <c r="BD246" s="39"/>
      <c r="BE246" s="39"/>
      <c r="BF246" s="63"/>
      <c r="BG246" s="63"/>
      <c r="BH246" s="39"/>
      <c r="BI246" s="24">
        <f t="shared" si="134"/>
        <v>145.80000000000001</v>
      </c>
      <c r="BJ246" s="24"/>
      <c r="BK246" s="85"/>
      <c r="BL246" s="85"/>
      <c r="BM246" s="85"/>
      <c r="BN246" s="85"/>
      <c r="BO246" s="85"/>
      <c r="BP246" s="85"/>
      <c r="BQ246" s="85"/>
      <c r="BR246" s="85"/>
      <c r="BS246" s="85"/>
      <c r="BT246" s="85"/>
      <c r="BU246" s="85"/>
      <c r="BV246" s="85"/>
      <c r="BW246" s="85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9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9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9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9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9"/>
      <c r="GV246" s="8"/>
      <c r="GW246" s="8"/>
    </row>
    <row r="247" spans="1:205" s="2" customFormat="1" ht="17.100000000000001" customHeight="1">
      <c r="A247" s="13" t="s">
        <v>227</v>
      </c>
      <c r="B247" s="5">
        <v>1</v>
      </c>
      <c r="C247" s="5">
        <v>10</v>
      </c>
      <c r="D247" s="5"/>
      <c r="E247" s="5"/>
      <c r="F247" s="4">
        <f t="shared" si="163"/>
        <v>1.0327436037016875</v>
      </c>
      <c r="G247" s="5">
        <v>10</v>
      </c>
      <c r="H247" s="5"/>
      <c r="I247" s="5"/>
      <c r="J247" s="4">
        <f t="shared" si="164"/>
        <v>0.97236842105263155</v>
      </c>
      <c r="K247" s="69">
        <v>15</v>
      </c>
      <c r="L247" s="5"/>
      <c r="M247" s="5"/>
      <c r="N247" s="4">
        <f t="shared" si="165"/>
        <v>1.255609756097561</v>
      </c>
      <c r="O247" s="5">
        <v>15</v>
      </c>
      <c r="P247" s="5"/>
      <c r="Q247" s="5"/>
      <c r="R247" s="4">
        <f t="shared" si="166"/>
        <v>1.2669999999999999</v>
      </c>
      <c r="S247" s="5">
        <v>5</v>
      </c>
      <c r="T247" s="5"/>
      <c r="U247" s="5"/>
      <c r="V247" s="4">
        <f t="shared" si="167"/>
        <v>1.0421441647597254</v>
      </c>
      <c r="W247" s="5">
        <v>10</v>
      </c>
      <c r="X247" s="5"/>
      <c r="Y247" s="5"/>
      <c r="Z247" s="4">
        <f t="shared" si="168"/>
        <v>0.88982446085357081</v>
      </c>
      <c r="AA247" s="5">
        <v>10</v>
      </c>
      <c r="AB247" s="5"/>
      <c r="AC247" s="5"/>
      <c r="AD247" s="4">
        <f t="shared" si="169"/>
        <v>0.93097003729264005</v>
      </c>
      <c r="AE247" s="5">
        <v>10</v>
      </c>
      <c r="AF247" s="5" t="s">
        <v>418</v>
      </c>
      <c r="AG247" s="5" t="s">
        <v>418</v>
      </c>
      <c r="AH247" s="5" t="s">
        <v>418</v>
      </c>
      <c r="AI247" s="5" t="s">
        <v>418</v>
      </c>
      <c r="AJ247" s="31">
        <f t="shared" si="130"/>
        <v>1.0436646508626954</v>
      </c>
      <c r="AK247" s="32">
        <v>2442</v>
      </c>
      <c r="AL247" s="24">
        <f t="shared" si="131"/>
        <v>2548.6</v>
      </c>
      <c r="AM247" s="24">
        <f t="shared" si="132"/>
        <v>106.59999999999991</v>
      </c>
      <c r="AN247" s="24"/>
      <c r="AO247" s="24">
        <v>207.7</v>
      </c>
      <c r="AP247" s="24">
        <v>118.6</v>
      </c>
      <c r="AQ247" s="24">
        <v>224.4</v>
      </c>
      <c r="AR247" s="24">
        <v>193.6</v>
      </c>
      <c r="AS247" s="24"/>
      <c r="AT247" s="24">
        <v>140.6</v>
      </c>
      <c r="AU247" s="24">
        <v>411.3</v>
      </c>
      <c r="AV247" s="24">
        <v>266.60000000000002</v>
      </c>
      <c r="AW247" s="24">
        <v>262</v>
      </c>
      <c r="AX247" s="24">
        <v>0</v>
      </c>
      <c r="AY247" s="24">
        <v>222</v>
      </c>
      <c r="AZ247" s="24">
        <v>222</v>
      </c>
      <c r="BA247" s="24">
        <v>90.1</v>
      </c>
      <c r="BB247" s="24">
        <f t="shared" si="133"/>
        <v>189.7</v>
      </c>
      <c r="BC247" s="63"/>
      <c r="BD247" s="39"/>
      <c r="BE247" s="39"/>
      <c r="BF247" s="63"/>
      <c r="BG247" s="63"/>
      <c r="BH247" s="39"/>
      <c r="BI247" s="24">
        <f t="shared" si="134"/>
        <v>189.7</v>
      </c>
      <c r="BJ247" s="24"/>
      <c r="BK247" s="85"/>
      <c r="BL247" s="85"/>
      <c r="BM247" s="85"/>
      <c r="BN247" s="85"/>
      <c r="BO247" s="85"/>
      <c r="BP247" s="85"/>
      <c r="BQ247" s="85"/>
      <c r="BR247" s="85"/>
      <c r="BS247" s="85"/>
      <c r="BT247" s="85"/>
      <c r="BU247" s="85"/>
      <c r="BV247" s="85"/>
      <c r="BW247" s="85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9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9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9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9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9"/>
      <c r="GV247" s="8"/>
      <c r="GW247" s="8"/>
    </row>
    <row r="248" spans="1:205" s="2" customFormat="1" ht="17.100000000000001" customHeight="1">
      <c r="A248" s="13" t="s">
        <v>228</v>
      </c>
      <c r="B248" s="5">
        <v>1</v>
      </c>
      <c r="C248" s="5">
        <v>10</v>
      </c>
      <c r="D248" s="5"/>
      <c r="E248" s="5"/>
      <c r="F248" s="4">
        <f t="shared" si="163"/>
        <v>1.0327436037016875</v>
      </c>
      <c r="G248" s="5">
        <v>10</v>
      </c>
      <c r="H248" s="5"/>
      <c r="I248" s="5"/>
      <c r="J248" s="4">
        <f t="shared" si="164"/>
        <v>0.97236842105263155</v>
      </c>
      <c r="K248" s="69">
        <v>15</v>
      </c>
      <c r="L248" s="5"/>
      <c r="M248" s="5"/>
      <c r="N248" s="4">
        <f t="shared" si="165"/>
        <v>1.255609756097561</v>
      </c>
      <c r="O248" s="5">
        <v>15</v>
      </c>
      <c r="P248" s="5"/>
      <c r="Q248" s="5"/>
      <c r="R248" s="4">
        <f t="shared" si="166"/>
        <v>1.2669999999999999</v>
      </c>
      <c r="S248" s="5">
        <v>5</v>
      </c>
      <c r="T248" s="5"/>
      <c r="U248" s="5"/>
      <c r="V248" s="4">
        <f t="shared" si="167"/>
        <v>1.0421441647597254</v>
      </c>
      <c r="W248" s="5">
        <v>10</v>
      </c>
      <c r="X248" s="5"/>
      <c r="Y248" s="5"/>
      <c r="Z248" s="4">
        <f t="shared" si="168"/>
        <v>0.88982446085357081</v>
      </c>
      <c r="AA248" s="5">
        <v>10</v>
      </c>
      <c r="AB248" s="5"/>
      <c r="AC248" s="5"/>
      <c r="AD248" s="4">
        <f t="shared" si="169"/>
        <v>0.93097003729264005</v>
      </c>
      <c r="AE248" s="5">
        <v>10</v>
      </c>
      <c r="AF248" s="5" t="s">
        <v>418</v>
      </c>
      <c r="AG248" s="5" t="s">
        <v>418</v>
      </c>
      <c r="AH248" s="5" t="s">
        <v>418</v>
      </c>
      <c r="AI248" s="5" t="s">
        <v>418</v>
      </c>
      <c r="AJ248" s="31">
        <f t="shared" si="130"/>
        <v>1.0436646508626954</v>
      </c>
      <c r="AK248" s="32">
        <v>4585</v>
      </c>
      <c r="AL248" s="24">
        <f t="shared" si="131"/>
        <v>4785.2</v>
      </c>
      <c r="AM248" s="24">
        <f t="shared" si="132"/>
        <v>200.19999999999982</v>
      </c>
      <c r="AN248" s="24"/>
      <c r="AO248" s="24">
        <v>376.1</v>
      </c>
      <c r="AP248" s="24">
        <v>450.2</v>
      </c>
      <c r="AQ248" s="24">
        <v>92.3</v>
      </c>
      <c r="AR248" s="24">
        <v>376.1</v>
      </c>
      <c r="AS248" s="24"/>
      <c r="AT248" s="24">
        <v>279</v>
      </c>
      <c r="AU248" s="24">
        <v>357.7</v>
      </c>
      <c r="AV248" s="24">
        <v>675.5</v>
      </c>
      <c r="AW248" s="24">
        <v>393</v>
      </c>
      <c r="AX248" s="24">
        <v>0</v>
      </c>
      <c r="AY248" s="24">
        <v>559.29999999999995</v>
      </c>
      <c r="AZ248" s="24">
        <v>416.8</v>
      </c>
      <c r="BA248" s="24">
        <v>310.10000000000002</v>
      </c>
      <c r="BB248" s="24">
        <f t="shared" si="133"/>
        <v>499.1</v>
      </c>
      <c r="BC248" s="39"/>
      <c r="BD248" s="39"/>
      <c r="BE248" s="39"/>
      <c r="BF248" s="63"/>
      <c r="BG248" s="63"/>
      <c r="BH248" s="39"/>
      <c r="BI248" s="24">
        <f t="shared" si="134"/>
        <v>499.1</v>
      </c>
      <c r="BJ248" s="24"/>
      <c r="BK248" s="85"/>
      <c r="BL248" s="85"/>
      <c r="BM248" s="85"/>
      <c r="BN248" s="85"/>
      <c r="BO248" s="85"/>
      <c r="BP248" s="85"/>
      <c r="BQ248" s="85"/>
      <c r="BR248" s="85"/>
      <c r="BS248" s="85"/>
      <c r="BT248" s="85"/>
      <c r="BU248" s="85"/>
      <c r="BV248" s="85"/>
      <c r="BW248" s="85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9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9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9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9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9"/>
      <c r="GV248" s="8"/>
      <c r="GW248" s="8"/>
    </row>
    <row r="249" spans="1:205" s="2" customFormat="1" ht="17.100000000000001" customHeight="1">
      <c r="A249" s="13" t="s">
        <v>229</v>
      </c>
      <c r="B249" s="5">
        <v>1</v>
      </c>
      <c r="C249" s="5">
        <v>10</v>
      </c>
      <c r="D249" s="5"/>
      <c r="E249" s="5"/>
      <c r="F249" s="4">
        <f t="shared" si="163"/>
        <v>1.0327436037016875</v>
      </c>
      <c r="G249" s="5">
        <v>10</v>
      </c>
      <c r="H249" s="5"/>
      <c r="I249" s="5"/>
      <c r="J249" s="4">
        <f t="shared" si="164"/>
        <v>0.97236842105263155</v>
      </c>
      <c r="K249" s="69">
        <v>15</v>
      </c>
      <c r="L249" s="5"/>
      <c r="M249" s="5"/>
      <c r="N249" s="4">
        <f t="shared" si="165"/>
        <v>1.255609756097561</v>
      </c>
      <c r="O249" s="5">
        <v>15</v>
      </c>
      <c r="P249" s="5"/>
      <c r="Q249" s="5"/>
      <c r="R249" s="4">
        <f t="shared" si="166"/>
        <v>1.2669999999999999</v>
      </c>
      <c r="S249" s="5">
        <v>5</v>
      </c>
      <c r="T249" s="5"/>
      <c r="U249" s="5"/>
      <c r="V249" s="4">
        <f t="shared" si="167"/>
        <v>1.0421441647597254</v>
      </c>
      <c r="W249" s="5">
        <v>10</v>
      </c>
      <c r="X249" s="5"/>
      <c r="Y249" s="5"/>
      <c r="Z249" s="4">
        <f t="shared" si="168"/>
        <v>0.88982446085357081</v>
      </c>
      <c r="AA249" s="5">
        <v>10</v>
      </c>
      <c r="AB249" s="5"/>
      <c r="AC249" s="5"/>
      <c r="AD249" s="4">
        <f t="shared" si="169"/>
        <v>0.93097003729264005</v>
      </c>
      <c r="AE249" s="5">
        <v>10</v>
      </c>
      <c r="AF249" s="5" t="s">
        <v>418</v>
      </c>
      <c r="AG249" s="5" t="s">
        <v>418</v>
      </c>
      <c r="AH249" s="5" t="s">
        <v>418</v>
      </c>
      <c r="AI249" s="5" t="s">
        <v>418</v>
      </c>
      <c r="AJ249" s="31">
        <f t="shared" si="130"/>
        <v>1.0436646508626954</v>
      </c>
      <c r="AK249" s="32">
        <v>756</v>
      </c>
      <c r="AL249" s="24">
        <f t="shared" si="131"/>
        <v>789</v>
      </c>
      <c r="AM249" s="24">
        <f t="shared" si="132"/>
        <v>33</v>
      </c>
      <c r="AN249" s="24"/>
      <c r="AO249" s="24">
        <v>73.400000000000006</v>
      </c>
      <c r="AP249" s="24">
        <v>77.8</v>
      </c>
      <c r="AQ249" s="24">
        <v>13.1</v>
      </c>
      <c r="AR249" s="24">
        <v>44.4</v>
      </c>
      <c r="AS249" s="24"/>
      <c r="AT249" s="24">
        <v>40.9</v>
      </c>
      <c r="AU249" s="24">
        <v>105.4</v>
      </c>
      <c r="AV249" s="24">
        <v>92</v>
      </c>
      <c r="AW249" s="24">
        <v>70.3</v>
      </c>
      <c r="AX249" s="24">
        <v>0</v>
      </c>
      <c r="AY249" s="24">
        <v>68.7</v>
      </c>
      <c r="AZ249" s="24">
        <v>68.7</v>
      </c>
      <c r="BA249" s="24">
        <v>87.6</v>
      </c>
      <c r="BB249" s="24">
        <f t="shared" si="133"/>
        <v>46.7</v>
      </c>
      <c r="BC249" s="39"/>
      <c r="BD249" s="39"/>
      <c r="BE249" s="39"/>
      <c r="BF249" s="63"/>
      <c r="BG249" s="63"/>
      <c r="BH249" s="39"/>
      <c r="BI249" s="24">
        <f t="shared" si="134"/>
        <v>46.7</v>
      </c>
      <c r="BJ249" s="24"/>
      <c r="BK249" s="85"/>
      <c r="BL249" s="85"/>
      <c r="BM249" s="85"/>
      <c r="BN249" s="85"/>
      <c r="BO249" s="85"/>
      <c r="BP249" s="85"/>
      <c r="BQ249" s="85"/>
      <c r="BR249" s="85"/>
      <c r="BS249" s="85"/>
      <c r="BT249" s="85"/>
      <c r="BU249" s="85"/>
      <c r="BV249" s="85"/>
      <c r="BW249" s="85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9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9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9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9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9"/>
      <c r="GV249" s="8"/>
      <c r="GW249" s="8"/>
    </row>
    <row r="250" spans="1:205" s="2" customFormat="1" ht="17.100000000000001" customHeight="1">
      <c r="A250" s="17" t="s">
        <v>230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73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85"/>
      <c r="BL250" s="85"/>
      <c r="BM250" s="85"/>
      <c r="BN250" s="85"/>
      <c r="BO250" s="85"/>
      <c r="BP250" s="85"/>
      <c r="BQ250" s="85"/>
      <c r="BR250" s="85"/>
      <c r="BS250" s="85"/>
      <c r="BT250" s="85"/>
      <c r="BU250" s="85"/>
      <c r="BV250" s="85"/>
      <c r="BW250" s="85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9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9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9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9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9"/>
      <c r="GV250" s="8"/>
      <c r="GW250" s="8"/>
    </row>
    <row r="251" spans="1:205" s="2" customFormat="1" ht="17.100000000000001" customHeight="1">
      <c r="A251" s="13" t="s">
        <v>231</v>
      </c>
      <c r="B251" s="5">
        <v>1</v>
      </c>
      <c r="C251" s="5">
        <v>10</v>
      </c>
      <c r="D251" s="5"/>
      <c r="E251" s="5"/>
      <c r="F251" s="4">
        <f>F$48</f>
        <v>1.0160840534171249</v>
      </c>
      <c r="G251" s="5">
        <v>10</v>
      </c>
      <c r="H251" s="5"/>
      <c r="I251" s="5"/>
      <c r="J251" s="4">
        <f>J$48</f>
        <v>1.0079681274900398</v>
      </c>
      <c r="K251" s="69">
        <v>15</v>
      </c>
      <c r="L251" s="5"/>
      <c r="M251" s="5"/>
      <c r="N251" s="4">
        <f>N$48</f>
        <v>1.3</v>
      </c>
      <c r="O251" s="5">
        <v>15</v>
      </c>
      <c r="P251" s="5"/>
      <c r="Q251" s="5"/>
      <c r="R251" s="4">
        <f>R$48</f>
        <v>1.2017321997874602</v>
      </c>
      <c r="S251" s="5">
        <v>5</v>
      </c>
      <c r="T251" s="5"/>
      <c r="U251" s="5"/>
      <c r="V251" s="4">
        <f>V$48</f>
        <v>1.1439434370771311</v>
      </c>
      <c r="W251" s="5">
        <v>10</v>
      </c>
      <c r="X251" s="5"/>
      <c r="Y251" s="5"/>
      <c r="Z251" s="4">
        <f>Z$48</f>
        <v>0.89292617505244942</v>
      </c>
      <c r="AA251" s="5">
        <v>10</v>
      </c>
      <c r="AB251" s="5"/>
      <c r="AC251" s="5"/>
      <c r="AD251" s="4">
        <f>AD$48</f>
        <v>0.98197310767313883</v>
      </c>
      <c r="AE251" s="5">
        <v>10</v>
      </c>
      <c r="AF251" s="5" t="s">
        <v>418</v>
      </c>
      <c r="AG251" s="5" t="s">
        <v>418</v>
      </c>
      <c r="AH251" s="5" t="s">
        <v>418</v>
      </c>
      <c r="AI251" s="5" t="s">
        <v>418</v>
      </c>
      <c r="AJ251" s="31">
        <f t="shared" ref="AJ251:AJ314" si="170">(B251*C251+F251*G251+J251*K251+N251*O251+R251*S251+V251*W251+Z251*AA251+AD251*AE251)/(C251+G251+K251+O251+S251+W251+AA251+AE251)</f>
        <v>1.0703229487468982</v>
      </c>
      <c r="AK251" s="32">
        <v>2375</v>
      </c>
      <c r="AL251" s="24">
        <f t="shared" ref="AL251:AL314" si="171">ROUND(AJ251*AK251,1)</f>
        <v>2542</v>
      </c>
      <c r="AM251" s="24">
        <f t="shared" ref="AM251:AM314" si="172">AL251-AK251</f>
        <v>167</v>
      </c>
      <c r="AN251" s="24"/>
      <c r="AO251" s="24">
        <v>254.8</v>
      </c>
      <c r="AP251" s="24">
        <v>172.2</v>
      </c>
      <c r="AQ251" s="24">
        <v>276.2</v>
      </c>
      <c r="AR251" s="24">
        <v>244.9</v>
      </c>
      <c r="AS251" s="24"/>
      <c r="AT251" s="24">
        <v>245.9</v>
      </c>
      <c r="AU251" s="24">
        <v>215.1</v>
      </c>
      <c r="AV251" s="24">
        <v>209.6</v>
      </c>
      <c r="AW251" s="24">
        <v>254.8</v>
      </c>
      <c r="AX251" s="24">
        <v>321.60000000000002</v>
      </c>
      <c r="AY251" s="24">
        <v>139.1</v>
      </c>
      <c r="AZ251" s="24">
        <v>169.39999999999998</v>
      </c>
      <c r="BA251" s="24"/>
      <c r="BB251" s="24">
        <f t="shared" ref="BB251:BB314" si="173">ROUND(AL251-SUM(AN251:BA251),1)</f>
        <v>38.4</v>
      </c>
      <c r="BC251" s="63"/>
      <c r="BD251" s="39"/>
      <c r="BE251" s="39"/>
      <c r="BF251" s="63"/>
      <c r="BG251" s="63"/>
      <c r="BH251" s="39"/>
      <c r="BI251" s="24">
        <f t="shared" ref="BI251:BI314" si="174">IF(OR(BC251="+",BD251="+",BE251="+",BF251="+",BG251="+",BH251="+"),0,BB251)</f>
        <v>38.4</v>
      </c>
      <c r="BJ251" s="24"/>
      <c r="BK251" s="85"/>
      <c r="BL251" s="85"/>
      <c r="BM251" s="85"/>
      <c r="BN251" s="85"/>
      <c r="BO251" s="85"/>
      <c r="BP251" s="85"/>
      <c r="BQ251" s="85"/>
      <c r="BR251" s="85"/>
      <c r="BS251" s="85"/>
      <c r="BT251" s="85"/>
      <c r="BU251" s="85"/>
      <c r="BV251" s="85"/>
      <c r="BW251" s="85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9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9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9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9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9"/>
      <c r="GV251" s="8"/>
      <c r="GW251" s="8"/>
    </row>
    <row r="252" spans="1:205" s="2" customFormat="1" ht="17.100000000000001" customHeight="1">
      <c r="A252" s="13" t="s">
        <v>232</v>
      </c>
      <c r="B252" s="5">
        <v>1</v>
      </c>
      <c r="C252" s="5">
        <v>10</v>
      </c>
      <c r="D252" s="5"/>
      <c r="E252" s="5"/>
      <c r="F252" s="4">
        <f t="shared" ref="F252:F265" si="175">F$48</f>
        <v>1.0160840534171249</v>
      </c>
      <c r="G252" s="5">
        <v>10</v>
      </c>
      <c r="H252" s="5"/>
      <c r="I252" s="5"/>
      <c r="J252" s="4">
        <f t="shared" ref="J252:J265" si="176">J$48</f>
        <v>1.0079681274900398</v>
      </c>
      <c r="K252" s="69">
        <v>15</v>
      </c>
      <c r="L252" s="5"/>
      <c r="M252" s="5"/>
      <c r="N252" s="4">
        <f t="shared" ref="N252:N265" si="177">N$48</f>
        <v>1.3</v>
      </c>
      <c r="O252" s="5">
        <v>15</v>
      </c>
      <c r="P252" s="5"/>
      <c r="Q252" s="5"/>
      <c r="R252" s="4">
        <f t="shared" ref="R252:R265" si="178">R$48</f>
        <v>1.2017321997874602</v>
      </c>
      <c r="S252" s="5">
        <v>5</v>
      </c>
      <c r="T252" s="5"/>
      <c r="U252" s="5"/>
      <c r="V252" s="4">
        <f t="shared" ref="V252:V265" si="179">V$48</f>
        <v>1.1439434370771311</v>
      </c>
      <c r="W252" s="5">
        <v>10</v>
      </c>
      <c r="X252" s="5"/>
      <c r="Y252" s="5"/>
      <c r="Z252" s="4">
        <f t="shared" ref="Z252:Z265" si="180">Z$48</f>
        <v>0.89292617505244942</v>
      </c>
      <c r="AA252" s="5">
        <v>10</v>
      </c>
      <c r="AB252" s="5"/>
      <c r="AC252" s="5"/>
      <c r="AD252" s="4">
        <f t="shared" ref="AD252:AD265" si="181">AD$48</f>
        <v>0.98197310767313883</v>
      </c>
      <c r="AE252" s="5">
        <v>10</v>
      </c>
      <c r="AF252" s="5" t="s">
        <v>418</v>
      </c>
      <c r="AG252" s="5" t="s">
        <v>418</v>
      </c>
      <c r="AH252" s="5" t="s">
        <v>418</v>
      </c>
      <c r="AI252" s="5" t="s">
        <v>418</v>
      </c>
      <c r="AJ252" s="31">
        <f t="shared" si="170"/>
        <v>1.0703229487468982</v>
      </c>
      <c r="AK252" s="32">
        <v>2595</v>
      </c>
      <c r="AL252" s="24">
        <f t="shared" si="171"/>
        <v>2777.5</v>
      </c>
      <c r="AM252" s="24">
        <f t="shared" si="172"/>
        <v>182.5</v>
      </c>
      <c r="AN252" s="24"/>
      <c r="AO252" s="24">
        <v>258.8</v>
      </c>
      <c r="AP252" s="24">
        <v>181</v>
      </c>
      <c r="AQ252" s="24">
        <v>266.60000000000002</v>
      </c>
      <c r="AR252" s="24">
        <v>300.5</v>
      </c>
      <c r="AS252" s="24"/>
      <c r="AT252" s="24">
        <v>267.39999999999998</v>
      </c>
      <c r="AU252" s="24">
        <v>113.4</v>
      </c>
      <c r="AV252" s="24">
        <v>392.9</v>
      </c>
      <c r="AW252" s="24">
        <v>278.39999999999998</v>
      </c>
      <c r="AX252" s="24">
        <v>339.4</v>
      </c>
      <c r="AY252" s="24">
        <v>152</v>
      </c>
      <c r="AZ252" s="24">
        <v>185.1</v>
      </c>
      <c r="BA252" s="24"/>
      <c r="BB252" s="24">
        <f t="shared" si="173"/>
        <v>42</v>
      </c>
      <c r="BC252" s="63"/>
      <c r="BD252" s="39"/>
      <c r="BE252" s="39"/>
      <c r="BF252" s="63"/>
      <c r="BG252" s="63"/>
      <c r="BH252" s="39"/>
      <c r="BI252" s="24">
        <f t="shared" si="174"/>
        <v>42</v>
      </c>
      <c r="BJ252" s="24"/>
      <c r="BK252" s="85"/>
      <c r="BL252" s="85"/>
      <c r="BM252" s="85"/>
      <c r="BN252" s="85"/>
      <c r="BO252" s="85"/>
      <c r="BP252" s="85"/>
      <c r="BQ252" s="85"/>
      <c r="BR252" s="85"/>
      <c r="BS252" s="85"/>
      <c r="BT252" s="85"/>
      <c r="BU252" s="85"/>
      <c r="BV252" s="85"/>
      <c r="BW252" s="85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9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9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9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9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9"/>
      <c r="GV252" s="8"/>
      <c r="GW252" s="8"/>
    </row>
    <row r="253" spans="1:205" s="2" customFormat="1" ht="17.100000000000001" customHeight="1">
      <c r="A253" s="13" t="s">
        <v>233</v>
      </c>
      <c r="B253" s="5">
        <v>1</v>
      </c>
      <c r="C253" s="5">
        <v>10</v>
      </c>
      <c r="D253" s="5"/>
      <c r="E253" s="5"/>
      <c r="F253" s="4">
        <f t="shared" si="175"/>
        <v>1.0160840534171249</v>
      </c>
      <c r="G253" s="5">
        <v>10</v>
      </c>
      <c r="H253" s="5"/>
      <c r="I253" s="5"/>
      <c r="J253" s="4">
        <f t="shared" si="176"/>
        <v>1.0079681274900398</v>
      </c>
      <c r="K253" s="69">
        <v>15</v>
      </c>
      <c r="L253" s="5"/>
      <c r="M253" s="5"/>
      <c r="N253" s="4">
        <f t="shared" si="177"/>
        <v>1.3</v>
      </c>
      <c r="O253" s="5">
        <v>15</v>
      </c>
      <c r="P253" s="5"/>
      <c r="Q253" s="5"/>
      <c r="R253" s="4">
        <f t="shared" si="178"/>
        <v>1.2017321997874602</v>
      </c>
      <c r="S253" s="5">
        <v>5</v>
      </c>
      <c r="T253" s="5"/>
      <c r="U253" s="5"/>
      <c r="V253" s="4">
        <f t="shared" si="179"/>
        <v>1.1439434370771311</v>
      </c>
      <c r="W253" s="5">
        <v>10</v>
      </c>
      <c r="X253" s="5"/>
      <c r="Y253" s="5"/>
      <c r="Z253" s="4">
        <f t="shared" si="180"/>
        <v>0.89292617505244942</v>
      </c>
      <c r="AA253" s="5">
        <v>10</v>
      </c>
      <c r="AB253" s="5"/>
      <c r="AC253" s="5"/>
      <c r="AD253" s="4">
        <f t="shared" si="181"/>
        <v>0.98197310767313883</v>
      </c>
      <c r="AE253" s="5">
        <v>10</v>
      </c>
      <c r="AF253" s="5" t="s">
        <v>418</v>
      </c>
      <c r="AG253" s="5" t="s">
        <v>418</v>
      </c>
      <c r="AH253" s="5" t="s">
        <v>418</v>
      </c>
      <c r="AI253" s="5" t="s">
        <v>418</v>
      </c>
      <c r="AJ253" s="31">
        <f t="shared" si="170"/>
        <v>1.0703229487468982</v>
      </c>
      <c r="AK253" s="32">
        <v>1989</v>
      </c>
      <c r="AL253" s="24">
        <f t="shared" si="171"/>
        <v>2128.9</v>
      </c>
      <c r="AM253" s="24">
        <f t="shared" si="172"/>
        <v>139.90000000000009</v>
      </c>
      <c r="AN253" s="24"/>
      <c r="AO253" s="24">
        <v>203</v>
      </c>
      <c r="AP253" s="24">
        <v>127</v>
      </c>
      <c r="AQ253" s="24">
        <v>187.6</v>
      </c>
      <c r="AR253" s="24">
        <v>246.2</v>
      </c>
      <c r="AS253" s="24"/>
      <c r="AT253" s="24">
        <v>203.4</v>
      </c>
      <c r="AU253" s="24">
        <v>185.7</v>
      </c>
      <c r="AV253" s="24">
        <v>222.9</v>
      </c>
      <c r="AW253" s="24">
        <v>213.4</v>
      </c>
      <c r="AX253" s="24">
        <v>249.1</v>
      </c>
      <c r="AY253" s="24">
        <v>116.5</v>
      </c>
      <c r="AZ253" s="24">
        <v>141.80000000000001</v>
      </c>
      <c r="BA253" s="24"/>
      <c r="BB253" s="24">
        <f t="shared" si="173"/>
        <v>32.299999999999997</v>
      </c>
      <c r="BC253" s="63"/>
      <c r="BD253" s="39"/>
      <c r="BE253" s="39"/>
      <c r="BF253" s="63"/>
      <c r="BG253" s="63"/>
      <c r="BH253" s="39"/>
      <c r="BI253" s="24">
        <f t="shared" si="174"/>
        <v>32.299999999999997</v>
      </c>
      <c r="BJ253" s="24"/>
      <c r="BK253" s="85"/>
      <c r="BL253" s="85"/>
      <c r="BM253" s="85"/>
      <c r="BN253" s="85"/>
      <c r="BO253" s="85"/>
      <c r="BP253" s="85"/>
      <c r="BQ253" s="85"/>
      <c r="BR253" s="85"/>
      <c r="BS253" s="85"/>
      <c r="BT253" s="85"/>
      <c r="BU253" s="85"/>
      <c r="BV253" s="85"/>
      <c r="BW253" s="85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9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9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9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9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9"/>
      <c r="GV253" s="8"/>
      <c r="GW253" s="8"/>
    </row>
    <row r="254" spans="1:205" s="2" customFormat="1" ht="17.100000000000001" customHeight="1">
      <c r="A254" s="13" t="s">
        <v>234</v>
      </c>
      <c r="B254" s="5">
        <v>1</v>
      </c>
      <c r="C254" s="5">
        <v>10</v>
      </c>
      <c r="D254" s="5"/>
      <c r="E254" s="5"/>
      <c r="F254" s="4">
        <f t="shared" si="175"/>
        <v>1.0160840534171249</v>
      </c>
      <c r="G254" s="5">
        <v>10</v>
      </c>
      <c r="H254" s="5"/>
      <c r="I254" s="5"/>
      <c r="J254" s="4">
        <f t="shared" si="176"/>
        <v>1.0079681274900398</v>
      </c>
      <c r="K254" s="69">
        <v>15</v>
      </c>
      <c r="L254" s="5"/>
      <c r="M254" s="5"/>
      <c r="N254" s="4">
        <f t="shared" si="177"/>
        <v>1.3</v>
      </c>
      <c r="O254" s="5">
        <v>15</v>
      </c>
      <c r="P254" s="5"/>
      <c r="Q254" s="5"/>
      <c r="R254" s="4">
        <f t="shared" si="178"/>
        <v>1.2017321997874602</v>
      </c>
      <c r="S254" s="5">
        <v>5</v>
      </c>
      <c r="T254" s="5"/>
      <c r="U254" s="5"/>
      <c r="V254" s="4">
        <f t="shared" si="179"/>
        <v>1.1439434370771311</v>
      </c>
      <c r="W254" s="5">
        <v>10</v>
      </c>
      <c r="X254" s="5"/>
      <c r="Y254" s="5"/>
      <c r="Z254" s="4">
        <f t="shared" si="180"/>
        <v>0.89292617505244942</v>
      </c>
      <c r="AA254" s="5">
        <v>10</v>
      </c>
      <c r="AB254" s="5"/>
      <c r="AC254" s="5"/>
      <c r="AD254" s="4">
        <f t="shared" si="181"/>
        <v>0.98197310767313883</v>
      </c>
      <c r="AE254" s="5">
        <v>10</v>
      </c>
      <c r="AF254" s="5" t="s">
        <v>418</v>
      </c>
      <c r="AG254" s="5" t="s">
        <v>418</v>
      </c>
      <c r="AH254" s="5" t="s">
        <v>418</v>
      </c>
      <c r="AI254" s="5" t="s">
        <v>418</v>
      </c>
      <c r="AJ254" s="31">
        <f t="shared" si="170"/>
        <v>1.0703229487468982</v>
      </c>
      <c r="AK254" s="32">
        <v>2582</v>
      </c>
      <c r="AL254" s="24">
        <f t="shared" si="171"/>
        <v>2763.6</v>
      </c>
      <c r="AM254" s="24">
        <f t="shared" si="172"/>
        <v>181.59999999999991</v>
      </c>
      <c r="AN254" s="24"/>
      <c r="AO254" s="24">
        <v>276.5</v>
      </c>
      <c r="AP254" s="24">
        <v>237.1</v>
      </c>
      <c r="AQ254" s="24">
        <v>171.9</v>
      </c>
      <c r="AR254" s="24">
        <v>288.39999999999998</v>
      </c>
      <c r="AS254" s="24"/>
      <c r="AT254" s="24">
        <v>266.8</v>
      </c>
      <c r="AU254" s="24">
        <v>160.69999999999999</v>
      </c>
      <c r="AV254" s="24">
        <v>324.5</v>
      </c>
      <c r="AW254" s="24">
        <v>268.7</v>
      </c>
      <c r="AX254" s="24">
        <v>391.8</v>
      </c>
      <c r="AY254" s="24">
        <v>151.19999999999999</v>
      </c>
      <c r="AZ254" s="24">
        <v>184.1</v>
      </c>
      <c r="BA254" s="24"/>
      <c r="BB254" s="24">
        <f t="shared" si="173"/>
        <v>41.9</v>
      </c>
      <c r="BC254" s="63"/>
      <c r="BD254" s="39"/>
      <c r="BE254" s="39"/>
      <c r="BF254" s="63"/>
      <c r="BG254" s="63"/>
      <c r="BH254" s="39"/>
      <c r="BI254" s="24">
        <f t="shared" si="174"/>
        <v>41.9</v>
      </c>
      <c r="BJ254" s="24"/>
      <c r="BK254" s="85"/>
      <c r="BL254" s="85"/>
      <c r="BM254" s="85"/>
      <c r="BN254" s="85"/>
      <c r="BO254" s="85"/>
      <c r="BP254" s="85"/>
      <c r="BQ254" s="85"/>
      <c r="BR254" s="85"/>
      <c r="BS254" s="85"/>
      <c r="BT254" s="85"/>
      <c r="BU254" s="85"/>
      <c r="BV254" s="85"/>
      <c r="BW254" s="85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9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9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9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9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9"/>
      <c r="GV254" s="8"/>
      <c r="GW254" s="8"/>
    </row>
    <row r="255" spans="1:205" s="2" customFormat="1" ht="17.100000000000001" customHeight="1">
      <c r="A255" s="13" t="s">
        <v>235</v>
      </c>
      <c r="B255" s="5">
        <v>1</v>
      </c>
      <c r="C255" s="5">
        <v>10</v>
      </c>
      <c r="D255" s="5"/>
      <c r="E255" s="5"/>
      <c r="F255" s="4">
        <f t="shared" si="175"/>
        <v>1.0160840534171249</v>
      </c>
      <c r="G255" s="5">
        <v>10</v>
      </c>
      <c r="H255" s="5"/>
      <c r="I255" s="5"/>
      <c r="J255" s="4">
        <f t="shared" si="176"/>
        <v>1.0079681274900398</v>
      </c>
      <c r="K255" s="69">
        <v>15</v>
      </c>
      <c r="L255" s="5"/>
      <c r="M255" s="5"/>
      <c r="N255" s="4">
        <f t="shared" si="177"/>
        <v>1.3</v>
      </c>
      <c r="O255" s="5">
        <v>15</v>
      </c>
      <c r="P255" s="5"/>
      <c r="Q255" s="5"/>
      <c r="R255" s="4">
        <f t="shared" si="178"/>
        <v>1.2017321997874602</v>
      </c>
      <c r="S255" s="5">
        <v>5</v>
      </c>
      <c r="T255" s="5"/>
      <c r="U255" s="5"/>
      <c r="V255" s="4">
        <f t="shared" si="179"/>
        <v>1.1439434370771311</v>
      </c>
      <c r="W255" s="5">
        <v>10</v>
      </c>
      <c r="X255" s="5"/>
      <c r="Y255" s="5"/>
      <c r="Z255" s="4">
        <f t="shared" si="180"/>
        <v>0.89292617505244942</v>
      </c>
      <c r="AA255" s="5">
        <v>10</v>
      </c>
      <c r="AB255" s="5"/>
      <c r="AC255" s="5"/>
      <c r="AD255" s="4">
        <f t="shared" si="181"/>
        <v>0.98197310767313883</v>
      </c>
      <c r="AE255" s="5">
        <v>10</v>
      </c>
      <c r="AF255" s="5" t="s">
        <v>418</v>
      </c>
      <c r="AG255" s="5" t="s">
        <v>418</v>
      </c>
      <c r="AH255" s="5" t="s">
        <v>418</v>
      </c>
      <c r="AI255" s="5" t="s">
        <v>418</v>
      </c>
      <c r="AJ255" s="31">
        <f t="shared" si="170"/>
        <v>1.0703229487468982</v>
      </c>
      <c r="AK255" s="32">
        <v>2074</v>
      </c>
      <c r="AL255" s="24">
        <f t="shared" si="171"/>
        <v>2219.8000000000002</v>
      </c>
      <c r="AM255" s="24">
        <f t="shared" si="172"/>
        <v>145.80000000000018</v>
      </c>
      <c r="AN255" s="24"/>
      <c r="AO255" s="24">
        <v>222.5</v>
      </c>
      <c r="AP255" s="24">
        <v>222.5</v>
      </c>
      <c r="AQ255" s="24">
        <v>177.7</v>
      </c>
      <c r="AR255" s="24">
        <v>147.6</v>
      </c>
      <c r="AS255" s="24"/>
      <c r="AT255" s="24">
        <v>222.5</v>
      </c>
      <c r="AU255" s="24">
        <v>280.8</v>
      </c>
      <c r="AV255" s="24">
        <v>205.7</v>
      </c>
      <c r="AW255" s="24">
        <v>222.5</v>
      </c>
      <c r="AX255" s="24">
        <v>215.1</v>
      </c>
      <c r="AY255" s="24">
        <v>121.4</v>
      </c>
      <c r="AZ255" s="24">
        <v>147.9</v>
      </c>
      <c r="BA255" s="24"/>
      <c r="BB255" s="24">
        <f t="shared" si="173"/>
        <v>33.6</v>
      </c>
      <c r="BC255" s="63"/>
      <c r="BD255" s="39"/>
      <c r="BE255" s="39"/>
      <c r="BF255" s="63"/>
      <c r="BG255" s="63"/>
      <c r="BH255" s="39"/>
      <c r="BI255" s="24">
        <f t="shared" si="174"/>
        <v>33.6</v>
      </c>
      <c r="BJ255" s="24"/>
      <c r="BK255" s="85"/>
      <c r="BL255" s="85"/>
      <c r="BM255" s="85"/>
      <c r="BN255" s="85"/>
      <c r="BO255" s="85"/>
      <c r="BP255" s="85"/>
      <c r="BQ255" s="85"/>
      <c r="BR255" s="85"/>
      <c r="BS255" s="85"/>
      <c r="BT255" s="85"/>
      <c r="BU255" s="85"/>
      <c r="BV255" s="85"/>
      <c r="BW255" s="85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9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9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9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9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9"/>
      <c r="GV255" s="8"/>
      <c r="GW255" s="8"/>
    </row>
    <row r="256" spans="1:205" s="2" customFormat="1" ht="17.100000000000001" customHeight="1">
      <c r="A256" s="13" t="s">
        <v>236</v>
      </c>
      <c r="B256" s="5">
        <v>1</v>
      </c>
      <c r="C256" s="5">
        <v>10</v>
      </c>
      <c r="D256" s="5"/>
      <c r="E256" s="5"/>
      <c r="F256" s="4">
        <f t="shared" si="175"/>
        <v>1.0160840534171249</v>
      </c>
      <c r="G256" s="5">
        <v>10</v>
      </c>
      <c r="H256" s="5"/>
      <c r="I256" s="5"/>
      <c r="J256" s="4">
        <f t="shared" si="176"/>
        <v>1.0079681274900398</v>
      </c>
      <c r="K256" s="69">
        <v>15</v>
      </c>
      <c r="L256" s="5"/>
      <c r="M256" s="5"/>
      <c r="N256" s="4">
        <f t="shared" si="177"/>
        <v>1.3</v>
      </c>
      <c r="O256" s="5">
        <v>15</v>
      </c>
      <c r="P256" s="5"/>
      <c r="Q256" s="5"/>
      <c r="R256" s="4">
        <f t="shared" si="178"/>
        <v>1.2017321997874602</v>
      </c>
      <c r="S256" s="5">
        <v>5</v>
      </c>
      <c r="T256" s="5"/>
      <c r="U256" s="5"/>
      <c r="V256" s="4">
        <f t="shared" si="179"/>
        <v>1.1439434370771311</v>
      </c>
      <c r="W256" s="5">
        <v>10</v>
      </c>
      <c r="X256" s="5"/>
      <c r="Y256" s="5"/>
      <c r="Z256" s="4">
        <f t="shared" si="180"/>
        <v>0.89292617505244942</v>
      </c>
      <c r="AA256" s="5">
        <v>10</v>
      </c>
      <c r="AB256" s="5"/>
      <c r="AC256" s="5"/>
      <c r="AD256" s="4">
        <f t="shared" si="181"/>
        <v>0.98197310767313883</v>
      </c>
      <c r="AE256" s="5">
        <v>10</v>
      </c>
      <c r="AF256" s="5" t="s">
        <v>418</v>
      </c>
      <c r="AG256" s="5" t="s">
        <v>418</v>
      </c>
      <c r="AH256" s="5" t="s">
        <v>418</v>
      </c>
      <c r="AI256" s="5" t="s">
        <v>418</v>
      </c>
      <c r="AJ256" s="31">
        <f t="shared" si="170"/>
        <v>1.0703229487468982</v>
      </c>
      <c r="AK256" s="32">
        <v>2450</v>
      </c>
      <c r="AL256" s="24">
        <f t="shared" si="171"/>
        <v>2622.3</v>
      </c>
      <c r="AM256" s="24">
        <f t="shared" si="172"/>
        <v>172.30000000000018</v>
      </c>
      <c r="AN256" s="24"/>
      <c r="AO256" s="24">
        <v>262.8</v>
      </c>
      <c r="AP256" s="24">
        <v>237.2</v>
      </c>
      <c r="AQ256" s="24">
        <v>223.6</v>
      </c>
      <c r="AR256" s="24">
        <v>248.4</v>
      </c>
      <c r="AS256" s="24"/>
      <c r="AT256" s="24">
        <v>248.8</v>
      </c>
      <c r="AU256" s="24">
        <v>236</v>
      </c>
      <c r="AV256" s="24">
        <v>223.4</v>
      </c>
      <c r="AW256" s="24">
        <v>169.5</v>
      </c>
      <c r="AX256" s="24">
        <v>414.7</v>
      </c>
      <c r="AY256" s="24">
        <v>143.4</v>
      </c>
      <c r="AZ256" s="24">
        <v>174.7</v>
      </c>
      <c r="BA256" s="24"/>
      <c r="BB256" s="24">
        <f t="shared" si="173"/>
        <v>39.799999999999997</v>
      </c>
      <c r="BC256" s="63"/>
      <c r="BD256" s="39"/>
      <c r="BE256" s="39"/>
      <c r="BF256" s="63"/>
      <c r="BG256" s="63"/>
      <c r="BH256" s="39"/>
      <c r="BI256" s="24">
        <f t="shared" si="174"/>
        <v>39.799999999999997</v>
      </c>
      <c r="BJ256" s="24"/>
      <c r="BK256" s="85"/>
      <c r="BL256" s="85"/>
      <c r="BM256" s="85"/>
      <c r="BN256" s="85"/>
      <c r="BO256" s="85"/>
      <c r="BP256" s="85"/>
      <c r="BQ256" s="85"/>
      <c r="BR256" s="85"/>
      <c r="BS256" s="85"/>
      <c r="BT256" s="85"/>
      <c r="BU256" s="85"/>
      <c r="BV256" s="85"/>
      <c r="BW256" s="85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9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9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9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9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9"/>
      <c r="GV256" s="8"/>
      <c r="GW256" s="8"/>
    </row>
    <row r="257" spans="1:205" s="2" customFormat="1" ht="17.100000000000001" customHeight="1">
      <c r="A257" s="13" t="s">
        <v>237</v>
      </c>
      <c r="B257" s="5">
        <v>1</v>
      </c>
      <c r="C257" s="5">
        <v>10</v>
      </c>
      <c r="D257" s="5"/>
      <c r="E257" s="5"/>
      <c r="F257" s="4">
        <f t="shared" si="175"/>
        <v>1.0160840534171249</v>
      </c>
      <c r="G257" s="5">
        <v>10</v>
      </c>
      <c r="H257" s="5"/>
      <c r="I257" s="5"/>
      <c r="J257" s="4">
        <f t="shared" si="176"/>
        <v>1.0079681274900398</v>
      </c>
      <c r="K257" s="69">
        <v>15</v>
      </c>
      <c r="L257" s="5"/>
      <c r="M257" s="5"/>
      <c r="N257" s="4">
        <f t="shared" si="177"/>
        <v>1.3</v>
      </c>
      <c r="O257" s="5">
        <v>15</v>
      </c>
      <c r="P257" s="5"/>
      <c r="Q257" s="5"/>
      <c r="R257" s="4">
        <f t="shared" si="178"/>
        <v>1.2017321997874602</v>
      </c>
      <c r="S257" s="5">
        <v>5</v>
      </c>
      <c r="T257" s="5"/>
      <c r="U257" s="5"/>
      <c r="V257" s="4">
        <f t="shared" si="179"/>
        <v>1.1439434370771311</v>
      </c>
      <c r="W257" s="5">
        <v>10</v>
      </c>
      <c r="X257" s="5"/>
      <c r="Y257" s="5"/>
      <c r="Z257" s="4">
        <f t="shared" si="180"/>
        <v>0.89292617505244942</v>
      </c>
      <c r="AA257" s="5">
        <v>10</v>
      </c>
      <c r="AB257" s="5"/>
      <c r="AC257" s="5"/>
      <c r="AD257" s="4">
        <f t="shared" si="181"/>
        <v>0.98197310767313883</v>
      </c>
      <c r="AE257" s="5">
        <v>10</v>
      </c>
      <c r="AF257" s="5" t="s">
        <v>418</v>
      </c>
      <c r="AG257" s="5" t="s">
        <v>418</v>
      </c>
      <c r="AH257" s="5" t="s">
        <v>418</v>
      </c>
      <c r="AI257" s="5" t="s">
        <v>418</v>
      </c>
      <c r="AJ257" s="31">
        <f t="shared" si="170"/>
        <v>1.0703229487468982</v>
      </c>
      <c r="AK257" s="32">
        <v>2621</v>
      </c>
      <c r="AL257" s="24">
        <f t="shared" si="171"/>
        <v>2805.3</v>
      </c>
      <c r="AM257" s="24">
        <f t="shared" si="172"/>
        <v>184.30000000000018</v>
      </c>
      <c r="AN257" s="24"/>
      <c r="AO257" s="24">
        <v>218.1</v>
      </c>
      <c r="AP257" s="24">
        <v>124.5</v>
      </c>
      <c r="AQ257" s="24">
        <v>427.8</v>
      </c>
      <c r="AR257" s="24">
        <v>291.60000000000002</v>
      </c>
      <c r="AS257" s="24"/>
      <c r="AT257" s="24">
        <v>262.7</v>
      </c>
      <c r="AU257" s="24">
        <v>226.1</v>
      </c>
      <c r="AV257" s="24">
        <v>252.8</v>
      </c>
      <c r="AW257" s="24">
        <v>281.2</v>
      </c>
      <c r="AX257" s="24">
        <v>337.6</v>
      </c>
      <c r="AY257" s="24">
        <v>153.6</v>
      </c>
      <c r="AZ257" s="24">
        <v>186.9</v>
      </c>
      <c r="BA257" s="24"/>
      <c r="BB257" s="24">
        <f t="shared" si="173"/>
        <v>42.4</v>
      </c>
      <c r="BC257" s="63"/>
      <c r="BD257" s="39"/>
      <c r="BE257" s="39"/>
      <c r="BF257" s="63"/>
      <c r="BG257" s="63"/>
      <c r="BH257" s="39"/>
      <c r="BI257" s="24">
        <f t="shared" si="174"/>
        <v>42.4</v>
      </c>
      <c r="BJ257" s="24"/>
      <c r="BK257" s="85"/>
      <c r="BL257" s="85"/>
      <c r="BM257" s="85"/>
      <c r="BN257" s="85"/>
      <c r="BO257" s="85"/>
      <c r="BP257" s="85"/>
      <c r="BQ257" s="85"/>
      <c r="BR257" s="85"/>
      <c r="BS257" s="85"/>
      <c r="BT257" s="85"/>
      <c r="BU257" s="85"/>
      <c r="BV257" s="85"/>
      <c r="BW257" s="85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9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9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9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9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8"/>
      <c r="GH257" s="8"/>
      <c r="GI257" s="8"/>
      <c r="GJ257" s="8"/>
      <c r="GK257" s="8"/>
      <c r="GL257" s="8"/>
      <c r="GM257" s="8"/>
      <c r="GN257" s="8"/>
      <c r="GO257" s="8"/>
      <c r="GP257" s="8"/>
      <c r="GQ257" s="8"/>
      <c r="GR257" s="8"/>
      <c r="GS257" s="8"/>
      <c r="GT257" s="8"/>
      <c r="GU257" s="9"/>
      <c r="GV257" s="8"/>
      <c r="GW257" s="8"/>
    </row>
    <row r="258" spans="1:205" s="2" customFormat="1" ht="17.100000000000001" customHeight="1">
      <c r="A258" s="13" t="s">
        <v>238</v>
      </c>
      <c r="B258" s="5">
        <v>1</v>
      </c>
      <c r="C258" s="5">
        <v>10</v>
      </c>
      <c r="D258" s="5"/>
      <c r="E258" s="5"/>
      <c r="F258" s="4">
        <f t="shared" si="175"/>
        <v>1.0160840534171249</v>
      </c>
      <c r="G258" s="5">
        <v>10</v>
      </c>
      <c r="H258" s="5"/>
      <c r="I258" s="5"/>
      <c r="J258" s="4">
        <f t="shared" si="176"/>
        <v>1.0079681274900398</v>
      </c>
      <c r="K258" s="69">
        <v>15</v>
      </c>
      <c r="L258" s="5"/>
      <c r="M258" s="5"/>
      <c r="N258" s="4">
        <f t="shared" si="177"/>
        <v>1.3</v>
      </c>
      <c r="O258" s="5">
        <v>15</v>
      </c>
      <c r="P258" s="5"/>
      <c r="Q258" s="5"/>
      <c r="R258" s="4">
        <f t="shared" si="178"/>
        <v>1.2017321997874602</v>
      </c>
      <c r="S258" s="5">
        <v>5</v>
      </c>
      <c r="T258" s="5"/>
      <c r="U258" s="5"/>
      <c r="V258" s="4">
        <f t="shared" si="179"/>
        <v>1.1439434370771311</v>
      </c>
      <c r="W258" s="5">
        <v>10</v>
      </c>
      <c r="X258" s="5"/>
      <c r="Y258" s="5"/>
      <c r="Z258" s="4">
        <f t="shared" si="180"/>
        <v>0.89292617505244942</v>
      </c>
      <c r="AA258" s="5">
        <v>10</v>
      </c>
      <c r="AB258" s="5"/>
      <c r="AC258" s="5"/>
      <c r="AD258" s="4">
        <f t="shared" si="181"/>
        <v>0.98197310767313883</v>
      </c>
      <c r="AE258" s="5">
        <v>10</v>
      </c>
      <c r="AF258" s="5" t="s">
        <v>418</v>
      </c>
      <c r="AG258" s="5" t="s">
        <v>418</v>
      </c>
      <c r="AH258" s="5" t="s">
        <v>418</v>
      </c>
      <c r="AI258" s="5" t="s">
        <v>418</v>
      </c>
      <c r="AJ258" s="31">
        <f t="shared" si="170"/>
        <v>1.0703229487468982</v>
      </c>
      <c r="AK258" s="32">
        <v>1938</v>
      </c>
      <c r="AL258" s="24">
        <f t="shared" si="171"/>
        <v>2074.3000000000002</v>
      </c>
      <c r="AM258" s="24">
        <f t="shared" si="172"/>
        <v>136.30000000000018</v>
      </c>
      <c r="AN258" s="24"/>
      <c r="AO258" s="24">
        <v>207.9</v>
      </c>
      <c r="AP258" s="24">
        <v>171.7</v>
      </c>
      <c r="AQ258" s="24">
        <v>187.5</v>
      </c>
      <c r="AR258" s="24">
        <v>166.5</v>
      </c>
      <c r="AS258" s="24"/>
      <c r="AT258" s="24">
        <v>194.2</v>
      </c>
      <c r="AU258" s="24">
        <v>224.9</v>
      </c>
      <c r="AV258" s="24">
        <v>190.1</v>
      </c>
      <c r="AW258" s="24">
        <v>200.5</v>
      </c>
      <c r="AX258" s="24">
        <v>247.9</v>
      </c>
      <c r="AY258" s="24">
        <v>113.5</v>
      </c>
      <c r="AZ258" s="24">
        <v>138.19999999999999</v>
      </c>
      <c r="BA258" s="24"/>
      <c r="BB258" s="24">
        <f t="shared" si="173"/>
        <v>31.4</v>
      </c>
      <c r="BC258" s="63"/>
      <c r="BD258" s="39"/>
      <c r="BE258" s="39"/>
      <c r="BF258" s="63"/>
      <c r="BG258" s="63"/>
      <c r="BH258" s="39"/>
      <c r="BI258" s="24">
        <f t="shared" si="174"/>
        <v>31.4</v>
      </c>
      <c r="BJ258" s="24"/>
      <c r="BK258" s="85"/>
      <c r="BL258" s="85"/>
      <c r="BM258" s="85"/>
      <c r="BN258" s="85"/>
      <c r="BO258" s="85"/>
      <c r="BP258" s="85"/>
      <c r="BQ258" s="85"/>
      <c r="BR258" s="85"/>
      <c r="BS258" s="85"/>
      <c r="BT258" s="85"/>
      <c r="BU258" s="85"/>
      <c r="BV258" s="85"/>
      <c r="BW258" s="85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9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9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9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9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8"/>
      <c r="GH258" s="8"/>
      <c r="GI258" s="8"/>
      <c r="GJ258" s="8"/>
      <c r="GK258" s="8"/>
      <c r="GL258" s="8"/>
      <c r="GM258" s="8"/>
      <c r="GN258" s="8"/>
      <c r="GO258" s="8"/>
      <c r="GP258" s="8"/>
      <c r="GQ258" s="8"/>
      <c r="GR258" s="8"/>
      <c r="GS258" s="8"/>
      <c r="GT258" s="8"/>
      <c r="GU258" s="9"/>
      <c r="GV258" s="8"/>
      <c r="GW258" s="8"/>
    </row>
    <row r="259" spans="1:205" s="2" customFormat="1" ht="17.100000000000001" customHeight="1">
      <c r="A259" s="13" t="s">
        <v>239</v>
      </c>
      <c r="B259" s="5">
        <v>1</v>
      </c>
      <c r="C259" s="5">
        <v>10</v>
      </c>
      <c r="D259" s="5"/>
      <c r="E259" s="5"/>
      <c r="F259" s="4">
        <f t="shared" si="175"/>
        <v>1.0160840534171249</v>
      </c>
      <c r="G259" s="5">
        <v>10</v>
      </c>
      <c r="H259" s="5"/>
      <c r="I259" s="5"/>
      <c r="J259" s="4">
        <f t="shared" si="176"/>
        <v>1.0079681274900398</v>
      </c>
      <c r="K259" s="69">
        <v>15</v>
      </c>
      <c r="L259" s="5"/>
      <c r="M259" s="5"/>
      <c r="N259" s="4">
        <f t="shared" si="177"/>
        <v>1.3</v>
      </c>
      <c r="O259" s="5">
        <v>15</v>
      </c>
      <c r="P259" s="5"/>
      <c r="Q259" s="5"/>
      <c r="R259" s="4">
        <f t="shared" si="178"/>
        <v>1.2017321997874602</v>
      </c>
      <c r="S259" s="5">
        <v>5</v>
      </c>
      <c r="T259" s="5"/>
      <c r="U259" s="5"/>
      <c r="V259" s="4">
        <f t="shared" si="179"/>
        <v>1.1439434370771311</v>
      </c>
      <c r="W259" s="5">
        <v>10</v>
      </c>
      <c r="X259" s="5"/>
      <c r="Y259" s="5"/>
      <c r="Z259" s="4">
        <f t="shared" si="180"/>
        <v>0.89292617505244942</v>
      </c>
      <c r="AA259" s="5">
        <v>10</v>
      </c>
      <c r="AB259" s="5"/>
      <c r="AC259" s="5"/>
      <c r="AD259" s="4">
        <f t="shared" si="181"/>
        <v>0.98197310767313883</v>
      </c>
      <c r="AE259" s="5">
        <v>10</v>
      </c>
      <c r="AF259" s="5" t="s">
        <v>418</v>
      </c>
      <c r="AG259" s="5" t="s">
        <v>418</v>
      </c>
      <c r="AH259" s="5" t="s">
        <v>418</v>
      </c>
      <c r="AI259" s="5" t="s">
        <v>418</v>
      </c>
      <c r="AJ259" s="31">
        <f t="shared" si="170"/>
        <v>1.0703229487468982</v>
      </c>
      <c r="AK259" s="32">
        <v>2395</v>
      </c>
      <c r="AL259" s="24">
        <f t="shared" si="171"/>
        <v>2563.4</v>
      </c>
      <c r="AM259" s="24">
        <f t="shared" si="172"/>
        <v>168.40000000000009</v>
      </c>
      <c r="AN259" s="24"/>
      <c r="AO259" s="24">
        <v>219.7</v>
      </c>
      <c r="AP259" s="24">
        <v>195.6</v>
      </c>
      <c r="AQ259" s="24">
        <v>227.7</v>
      </c>
      <c r="AR259" s="24">
        <v>264</v>
      </c>
      <c r="AS259" s="24"/>
      <c r="AT259" s="24">
        <v>206.1</v>
      </c>
      <c r="AU259" s="24">
        <v>117.1</v>
      </c>
      <c r="AV259" s="24">
        <v>336.9</v>
      </c>
      <c r="AW259" s="24">
        <v>245.9</v>
      </c>
      <c r="AX259" s="24">
        <v>400.6</v>
      </c>
      <c r="AY259" s="24">
        <v>140.19999999999999</v>
      </c>
      <c r="AZ259" s="24">
        <v>170.8</v>
      </c>
      <c r="BA259" s="24"/>
      <c r="BB259" s="24">
        <f t="shared" si="173"/>
        <v>38.799999999999997</v>
      </c>
      <c r="BC259" s="63"/>
      <c r="BD259" s="39"/>
      <c r="BE259" s="39"/>
      <c r="BF259" s="63"/>
      <c r="BG259" s="63"/>
      <c r="BH259" s="39"/>
      <c r="BI259" s="24">
        <f t="shared" si="174"/>
        <v>38.799999999999997</v>
      </c>
      <c r="BJ259" s="24"/>
      <c r="BK259" s="85"/>
      <c r="BL259" s="85"/>
      <c r="BM259" s="85"/>
      <c r="BN259" s="85"/>
      <c r="BO259" s="85"/>
      <c r="BP259" s="85"/>
      <c r="BQ259" s="85"/>
      <c r="BR259" s="85"/>
      <c r="BS259" s="85"/>
      <c r="BT259" s="85"/>
      <c r="BU259" s="85"/>
      <c r="BV259" s="85"/>
      <c r="BW259" s="85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9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9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9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9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8"/>
      <c r="GH259" s="8"/>
      <c r="GI259" s="8"/>
      <c r="GJ259" s="8"/>
      <c r="GK259" s="8"/>
      <c r="GL259" s="8"/>
      <c r="GM259" s="8"/>
      <c r="GN259" s="8"/>
      <c r="GO259" s="8"/>
      <c r="GP259" s="8"/>
      <c r="GQ259" s="8"/>
      <c r="GR259" s="8"/>
      <c r="GS259" s="8"/>
      <c r="GT259" s="8"/>
      <c r="GU259" s="9"/>
      <c r="GV259" s="8"/>
      <c r="GW259" s="8"/>
    </row>
    <row r="260" spans="1:205" s="2" customFormat="1" ht="17.100000000000001" customHeight="1">
      <c r="A260" s="13" t="s">
        <v>240</v>
      </c>
      <c r="B260" s="5">
        <v>1</v>
      </c>
      <c r="C260" s="5">
        <v>10</v>
      </c>
      <c r="D260" s="5"/>
      <c r="E260" s="5"/>
      <c r="F260" s="4">
        <f t="shared" si="175"/>
        <v>1.0160840534171249</v>
      </c>
      <c r="G260" s="5">
        <v>10</v>
      </c>
      <c r="H260" s="5"/>
      <c r="I260" s="5"/>
      <c r="J260" s="4">
        <f t="shared" si="176"/>
        <v>1.0079681274900398</v>
      </c>
      <c r="K260" s="69">
        <v>15</v>
      </c>
      <c r="L260" s="5"/>
      <c r="M260" s="5"/>
      <c r="N260" s="4">
        <f t="shared" si="177"/>
        <v>1.3</v>
      </c>
      <c r="O260" s="5">
        <v>15</v>
      </c>
      <c r="P260" s="5"/>
      <c r="Q260" s="5"/>
      <c r="R260" s="4">
        <f t="shared" si="178"/>
        <v>1.2017321997874602</v>
      </c>
      <c r="S260" s="5">
        <v>5</v>
      </c>
      <c r="T260" s="5"/>
      <c r="U260" s="5"/>
      <c r="V260" s="4">
        <f t="shared" si="179"/>
        <v>1.1439434370771311</v>
      </c>
      <c r="W260" s="5">
        <v>10</v>
      </c>
      <c r="X260" s="5"/>
      <c r="Y260" s="5"/>
      <c r="Z260" s="4">
        <f t="shared" si="180"/>
        <v>0.89292617505244942</v>
      </c>
      <c r="AA260" s="5">
        <v>10</v>
      </c>
      <c r="AB260" s="5"/>
      <c r="AC260" s="5"/>
      <c r="AD260" s="4">
        <f t="shared" si="181"/>
        <v>0.98197310767313883</v>
      </c>
      <c r="AE260" s="5">
        <v>10</v>
      </c>
      <c r="AF260" s="5" t="s">
        <v>418</v>
      </c>
      <c r="AG260" s="5" t="s">
        <v>418</v>
      </c>
      <c r="AH260" s="5" t="s">
        <v>418</v>
      </c>
      <c r="AI260" s="5" t="s">
        <v>418</v>
      </c>
      <c r="AJ260" s="31">
        <f t="shared" si="170"/>
        <v>1.0703229487468982</v>
      </c>
      <c r="AK260" s="32">
        <v>2342</v>
      </c>
      <c r="AL260" s="24">
        <f t="shared" si="171"/>
        <v>2506.6999999999998</v>
      </c>
      <c r="AM260" s="24">
        <f t="shared" si="172"/>
        <v>164.69999999999982</v>
      </c>
      <c r="AN260" s="24"/>
      <c r="AO260" s="24">
        <v>244.9</v>
      </c>
      <c r="AP260" s="24">
        <v>130.30000000000001</v>
      </c>
      <c r="AQ260" s="24">
        <v>291.10000000000002</v>
      </c>
      <c r="AR260" s="24">
        <v>271.2</v>
      </c>
      <c r="AS260" s="24"/>
      <c r="AT260" s="24">
        <v>204.9</v>
      </c>
      <c r="AU260" s="24">
        <v>136.69999999999999</v>
      </c>
      <c r="AV260" s="24">
        <v>335.4</v>
      </c>
      <c r="AW260" s="24">
        <v>212.6</v>
      </c>
      <c r="AX260" s="24">
        <v>337.5</v>
      </c>
      <c r="AY260" s="24">
        <v>137.1</v>
      </c>
      <c r="AZ260" s="24">
        <v>167</v>
      </c>
      <c r="BA260" s="24"/>
      <c r="BB260" s="24">
        <f t="shared" si="173"/>
        <v>38</v>
      </c>
      <c r="BC260" s="63"/>
      <c r="BD260" s="39"/>
      <c r="BE260" s="39"/>
      <c r="BF260" s="63"/>
      <c r="BG260" s="63"/>
      <c r="BH260" s="39"/>
      <c r="BI260" s="24">
        <f t="shared" si="174"/>
        <v>38</v>
      </c>
      <c r="BJ260" s="24"/>
      <c r="BK260" s="85"/>
      <c r="BL260" s="85"/>
      <c r="BM260" s="85"/>
      <c r="BN260" s="85"/>
      <c r="BO260" s="85"/>
      <c r="BP260" s="85"/>
      <c r="BQ260" s="85"/>
      <c r="BR260" s="85"/>
      <c r="BS260" s="85"/>
      <c r="BT260" s="85"/>
      <c r="BU260" s="85"/>
      <c r="BV260" s="85"/>
      <c r="BW260" s="85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9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9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9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9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8"/>
      <c r="GH260" s="8"/>
      <c r="GI260" s="8"/>
      <c r="GJ260" s="8"/>
      <c r="GK260" s="8"/>
      <c r="GL260" s="8"/>
      <c r="GM260" s="8"/>
      <c r="GN260" s="8"/>
      <c r="GO260" s="8"/>
      <c r="GP260" s="8"/>
      <c r="GQ260" s="8"/>
      <c r="GR260" s="8"/>
      <c r="GS260" s="8"/>
      <c r="GT260" s="8"/>
      <c r="GU260" s="9"/>
      <c r="GV260" s="8"/>
      <c r="GW260" s="8"/>
    </row>
    <row r="261" spans="1:205" s="2" customFormat="1" ht="17.100000000000001" customHeight="1">
      <c r="A261" s="13" t="s">
        <v>241</v>
      </c>
      <c r="B261" s="5">
        <v>1</v>
      </c>
      <c r="C261" s="5">
        <v>10</v>
      </c>
      <c r="D261" s="5"/>
      <c r="E261" s="5"/>
      <c r="F261" s="4">
        <f t="shared" si="175"/>
        <v>1.0160840534171249</v>
      </c>
      <c r="G261" s="5">
        <v>10</v>
      </c>
      <c r="H261" s="5"/>
      <c r="I261" s="5"/>
      <c r="J261" s="4">
        <f t="shared" si="176"/>
        <v>1.0079681274900398</v>
      </c>
      <c r="K261" s="69">
        <v>15</v>
      </c>
      <c r="L261" s="5"/>
      <c r="M261" s="5"/>
      <c r="N261" s="4">
        <f t="shared" si="177"/>
        <v>1.3</v>
      </c>
      <c r="O261" s="5">
        <v>15</v>
      </c>
      <c r="P261" s="5"/>
      <c r="Q261" s="5"/>
      <c r="R261" s="4">
        <f t="shared" si="178"/>
        <v>1.2017321997874602</v>
      </c>
      <c r="S261" s="5">
        <v>5</v>
      </c>
      <c r="T261" s="5"/>
      <c r="U261" s="5"/>
      <c r="V261" s="4">
        <f t="shared" si="179"/>
        <v>1.1439434370771311</v>
      </c>
      <c r="W261" s="5">
        <v>10</v>
      </c>
      <c r="X261" s="5"/>
      <c r="Y261" s="5"/>
      <c r="Z261" s="4">
        <f t="shared" si="180"/>
        <v>0.89292617505244942</v>
      </c>
      <c r="AA261" s="5">
        <v>10</v>
      </c>
      <c r="AB261" s="5"/>
      <c r="AC261" s="5"/>
      <c r="AD261" s="4">
        <f t="shared" si="181"/>
        <v>0.98197310767313883</v>
      </c>
      <c r="AE261" s="5">
        <v>10</v>
      </c>
      <c r="AF261" s="5" t="s">
        <v>418</v>
      </c>
      <c r="AG261" s="5" t="s">
        <v>418</v>
      </c>
      <c r="AH261" s="5" t="s">
        <v>418</v>
      </c>
      <c r="AI261" s="5" t="s">
        <v>418</v>
      </c>
      <c r="AJ261" s="31">
        <f t="shared" si="170"/>
        <v>1.0703229487468982</v>
      </c>
      <c r="AK261" s="32">
        <v>1955</v>
      </c>
      <c r="AL261" s="24">
        <f t="shared" si="171"/>
        <v>2092.5</v>
      </c>
      <c r="AM261" s="24">
        <f t="shared" si="172"/>
        <v>137.5</v>
      </c>
      <c r="AN261" s="24"/>
      <c r="AO261" s="24">
        <v>130.6</v>
      </c>
      <c r="AP261" s="24">
        <v>140.69999999999999</v>
      </c>
      <c r="AQ261" s="24">
        <v>195.8</v>
      </c>
      <c r="AR261" s="24">
        <v>176.5</v>
      </c>
      <c r="AS261" s="24"/>
      <c r="AT261" s="24">
        <v>166.6</v>
      </c>
      <c r="AU261" s="24">
        <v>152.9</v>
      </c>
      <c r="AV261" s="24">
        <v>276.89999999999998</v>
      </c>
      <c r="AW261" s="24">
        <v>198.5</v>
      </c>
      <c r="AX261" s="24">
        <v>368.4</v>
      </c>
      <c r="AY261" s="24">
        <v>114.5</v>
      </c>
      <c r="AZ261" s="24">
        <v>139.4</v>
      </c>
      <c r="BA261" s="24"/>
      <c r="BB261" s="24">
        <f t="shared" si="173"/>
        <v>31.7</v>
      </c>
      <c r="BC261" s="39"/>
      <c r="BD261" s="39"/>
      <c r="BE261" s="39"/>
      <c r="BF261" s="63"/>
      <c r="BG261" s="63"/>
      <c r="BH261" s="39"/>
      <c r="BI261" s="24">
        <f t="shared" si="174"/>
        <v>31.7</v>
      </c>
      <c r="BJ261" s="24"/>
      <c r="BK261" s="85"/>
      <c r="BL261" s="85"/>
      <c r="BM261" s="85"/>
      <c r="BN261" s="85"/>
      <c r="BO261" s="85"/>
      <c r="BP261" s="85"/>
      <c r="BQ261" s="85"/>
      <c r="BR261" s="85"/>
      <c r="BS261" s="85"/>
      <c r="BT261" s="85"/>
      <c r="BU261" s="85"/>
      <c r="BV261" s="85"/>
      <c r="BW261" s="85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9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9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9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9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8"/>
      <c r="GH261" s="8"/>
      <c r="GI261" s="8"/>
      <c r="GJ261" s="8"/>
      <c r="GK261" s="8"/>
      <c r="GL261" s="8"/>
      <c r="GM261" s="8"/>
      <c r="GN261" s="8"/>
      <c r="GO261" s="8"/>
      <c r="GP261" s="8"/>
      <c r="GQ261" s="8"/>
      <c r="GR261" s="8"/>
      <c r="GS261" s="8"/>
      <c r="GT261" s="8"/>
      <c r="GU261" s="9"/>
      <c r="GV261" s="8"/>
      <c r="GW261" s="8"/>
    </row>
    <row r="262" spans="1:205" s="2" customFormat="1" ht="17.100000000000001" customHeight="1">
      <c r="A262" s="13" t="s">
        <v>242</v>
      </c>
      <c r="B262" s="5">
        <v>1</v>
      </c>
      <c r="C262" s="5">
        <v>10</v>
      </c>
      <c r="D262" s="5"/>
      <c r="E262" s="5"/>
      <c r="F262" s="4">
        <f t="shared" si="175"/>
        <v>1.0160840534171249</v>
      </c>
      <c r="G262" s="5">
        <v>10</v>
      </c>
      <c r="H262" s="5"/>
      <c r="I262" s="5"/>
      <c r="J262" s="4">
        <f t="shared" si="176"/>
        <v>1.0079681274900398</v>
      </c>
      <c r="K262" s="69">
        <v>15</v>
      </c>
      <c r="L262" s="5"/>
      <c r="M262" s="5"/>
      <c r="N262" s="4">
        <f t="shared" si="177"/>
        <v>1.3</v>
      </c>
      <c r="O262" s="5">
        <v>15</v>
      </c>
      <c r="P262" s="5"/>
      <c r="Q262" s="5"/>
      <c r="R262" s="4">
        <f t="shared" si="178"/>
        <v>1.2017321997874602</v>
      </c>
      <c r="S262" s="5">
        <v>5</v>
      </c>
      <c r="T262" s="5"/>
      <c r="U262" s="5"/>
      <c r="V262" s="4">
        <f t="shared" si="179"/>
        <v>1.1439434370771311</v>
      </c>
      <c r="W262" s="5">
        <v>10</v>
      </c>
      <c r="X262" s="5"/>
      <c r="Y262" s="5"/>
      <c r="Z262" s="4">
        <f t="shared" si="180"/>
        <v>0.89292617505244942</v>
      </c>
      <c r="AA262" s="5">
        <v>10</v>
      </c>
      <c r="AB262" s="5"/>
      <c r="AC262" s="5"/>
      <c r="AD262" s="4">
        <f t="shared" si="181"/>
        <v>0.98197310767313883</v>
      </c>
      <c r="AE262" s="5">
        <v>10</v>
      </c>
      <c r="AF262" s="5" t="s">
        <v>418</v>
      </c>
      <c r="AG262" s="5" t="s">
        <v>418</v>
      </c>
      <c r="AH262" s="5" t="s">
        <v>418</v>
      </c>
      <c r="AI262" s="5" t="s">
        <v>418</v>
      </c>
      <c r="AJ262" s="31">
        <f t="shared" si="170"/>
        <v>1.0703229487468982</v>
      </c>
      <c r="AK262" s="32">
        <v>3177</v>
      </c>
      <c r="AL262" s="24">
        <f t="shared" si="171"/>
        <v>3400.4</v>
      </c>
      <c r="AM262" s="24">
        <f t="shared" si="172"/>
        <v>223.40000000000009</v>
      </c>
      <c r="AN262" s="24"/>
      <c r="AO262" s="24">
        <v>327.39999999999998</v>
      </c>
      <c r="AP262" s="24">
        <v>248.2</v>
      </c>
      <c r="AQ262" s="24">
        <v>266.10000000000002</v>
      </c>
      <c r="AR262" s="24">
        <v>342.2</v>
      </c>
      <c r="AS262" s="24"/>
      <c r="AT262" s="24">
        <v>273.5</v>
      </c>
      <c r="AU262" s="24">
        <v>198.8</v>
      </c>
      <c r="AV262" s="24">
        <v>505.7</v>
      </c>
      <c r="AW262" s="24">
        <v>338.1</v>
      </c>
      <c r="AX262" s="24">
        <v>436.3</v>
      </c>
      <c r="AY262" s="24">
        <v>186.1</v>
      </c>
      <c r="AZ262" s="24">
        <v>226.6</v>
      </c>
      <c r="BA262" s="24"/>
      <c r="BB262" s="24">
        <f t="shared" si="173"/>
        <v>51.4</v>
      </c>
      <c r="BC262" s="63"/>
      <c r="BD262" s="39"/>
      <c r="BE262" s="39"/>
      <c r="BF262" s="63"/>
      <c r="BG262" s="63"/>
      <c r="BH262" s="39"/>
      <c r="BI262" s="24">
        <f t="shared" si="174"/>
        <v>51.4</v>
      </c>
      <c r="BJ262" s="24"/>
      <c r="BK262" s="85"/>
      <c r="BL262" s="85"/>
      <c r="BM262" s="85"/>
      <c r="BN262" s="85"/>
      <c r="BO262" s="85"/>
      <c r="BP262" s="85"/>
      <c r="BQ262" s="85"/>
      <c r="BR262" s="85"/>
      <c r="BS262" s="85"/>
      <c r="BT262" s="85"/>
      <c r="BU262" s="85"/>
      <c r="BV262" s="85"/>
      <c r="BW262" s="85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9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9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9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9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8"/>
      <c r="GH262" s="8"/>
      <c r="GI262" s="8"/>
      <c r="GJ262" s="8"/>
      <c r="GK262" s="8"/>
      <c r="GL262" s="8"/>
      <c r="GM262" s="8"/>
      <c r="GN262" s="8"/>
      <c r="GO262" s="8"/>
      <c r="GP262" s="8"/>
      <c r="GQ262" s="8"/>
      <c r="GR262" s="8"/>
      <c r="GS262" s="8"/>
      <c r="GT262" s="8"/>
      <c r="GU262" s="9"/>
      <c r="GV262" s="8"/>
      <c r="GW262" s="8"/>
    </row>
    <row r="263" spans="1:205" s="2" customFormat="1" ht="17.100000000000001" customHeight="1">
      <c r="A263" s="13" t="s">
        <v>243</v>
      </c>
      <c r="B263" s="5">
        <v>1</v>
      </c>
      <c r="C263" s="5">
        <v>10</v>
      </c>
      <c r="D263" s="5"/>
      <c r="E263" s="5"/>
      <c r="F263" s="4">
        <f t="shared" si="175"/>
        <v>1.0160840534171249</v>
      </c>
      <c r="G263" s="5">
        <v>10</v>
      </c>
      <c r="H263" s="5"/>
      <c r="I263" s="5"/>
      <c r="J263" s="4">
        <f t="shared" si="176"/>
        <v>1.0079681274900398</v>
      </c>
      <c r="K263" s="69">
        <v>15</v>
      </c>
      <c r="L263" s="5"/>
      <c r="M263" s="5"/>
      <c r="N263" s="4">
        <f t="shared" si="177"/>
        <v>1.3</v>
      </c>
      <c r="O263" s="5">
        <v>15</v>
      </c>
      <c r="P263" s="5"/>
      <c r="Q263" s="5"/>
      <c r="R263" s="4">
        <f t="shared" si="178"/>
        <v>1.2017321997874602</v>
      </c>
      <c r="S263" s="5">
        <v>5</v>
      </c>
      <c r="T263" s="5"/>
      <c r="U263" s="5"/>
      <c r="V263" s="4">
        <f t="shared" si="179"/>
        <v>1.1439434370771311</v>
      </c>
      <c r="W263" s="5">
        <v>10</v>
      </c>
      <c r="X263" s="5"/>
      <c r="Y263" s="5"/>
      <c r="Z263" s="4">
        <f t="shared" si="180"/>
        <v>0.89292617505244942</v>
      </c>
      <c r="AA263" s="5">
        <v>10</v>
      </c>
      <c r="AB263" s="5"/>
      <c r="AC263" s="5"/>
      <c r="AD263" s="4">
        <f t="shared" si="181"/>
        <v>0.98197310767313883</v>
      </c>
      <c r="AE263" s="5">
        <v>10</v>
      </c>
      <c r="AF263" s="5" t="s">
        <v>418</v>
      </c>
      <c r="AG263" s="5" t="s">
        <v>418</v>
      </c>
      <c r="AH263" s="5" t="s">
        <v>418</v>
      </c>
      <c r="AI263" s="5" t="s">
        <v>418</v>
      </c>
      <c r="AJ263" s="31">
        <f t="shared" si="170"/>
        <v>1.0703229487468982</v>
      </c>
      <c r="AK263" s="32">
        <v>2648</v>
      </c>
      <c r="AL263" s="24">
        <f t="shared" si="171"/>
        <v>2834.2</v>
      </c>
      <c r="AM263" s="24">
        <f t="shared" si="172"/>
        <v>186.19999999999982</v>
      </c>
      <c r="AN263" s="24"/>
      <c r="AO263" s="24">
        <v>281.60000000000002</v>
      </c>
      <c r="AP263" s="24">
        <v>284.10000000000002</v>
      </c>
      <c r="AQ263" s="24">
        <v>185.7</v>
      </c>
      <c r="AR263" s="24">
        <v>308.60000000000002</v>
      </c>
      <c r="AS263" s="24"/>
      <c r="AT263" s="24">
        <v>248.4</v>
      </c>
      <c r="AU263" s="24">
        <v>178.3</v>
      </c>
      <c r="AV263" s="24">
        <v>364.8</v>
      </c>
      <c r="AW263" s="24">
        <v>284.10000000000002</v>
      </c>
      <c r="AX263" s="24">
        <v>311.8</v>
      </c>
      <c r="AY263" s="24">
        <v>155</v>
      </c>
      <c r="AZ263" s="24">
        <v>188.79999999999998</v>
      </c>
      <c r="BA263" s="24"/>
      <c r="BB263" s="24">
        <f t="shared" si="173"/>
        <v>43</v>
      </c>
      <c r="BC263" s="63"/>
      <c r="BD263" s="39"/>
      <c r="BE263" s="39"/>
      <c r="BF263" s="63"/>
      <c r="BG263" s="63"/>
      <c r="BH263" s="39"/>
      <c r="BI263" s="24">
        <f t="shared" si="174"/>
        <v>43</v>
      </c>
      <c r="BJ263" s="24"/>
      <c r="BK263" s="85"/>
      <c r="BL263" s="85"/>
      <c r="BM263" s="85"/>
      <c r="BN263" s="85"/>
      <c r="BO263" s="85"/>
      <c r="BP263" s="85"/>
      <c r="BQ263" s="85"/>
      <c r="BR263" s="85"/>
      <c r="BS263" s="85"/>
      <c r="BT263" s="85"/>
      <c r="BU263" s="85"/>
      <c r="BV263" s="85"/>
      <c r="BW263" s="85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9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9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9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9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8"/>
      <c r="GH263" s="8"/>
      <c r="GI263" s="8"/>
      <c r="GJ263" s="8"/>
      <c r="GK263" s="8"/>
      <c r="GL263" s="8"/>
      <c r="GM263" s="8"/>
      <c r="GN263" s="8"/>
      <c r="GO263" s="8"/>
      <c r="GP263" s="8"/>
      <c r="GQ263" s="8"/>
      <c r="GR263" s="8"/>
      <c r="GS263" s="8"/>
      <c r="GT263" s="8"/>
      <c r="GU263" s="9"/>
      <c r="GV263" s="8"/>
      <c r="GW263" s="8"/>
    </row>
    <row r="264" spans="1:205" s="2" customFormat="1" ht="17.100000000000001" customHeight="1">
      <c r="A264" s="13" t="s">
        <v>244</v>
      </c>
      <c r="B264" s="5">
        <v>1</v>
      </c>
      <c r="C264" s="5">
        <v>10</v>
      </c>
      <c r="D264" s="5"/>
      <c r="E264" s="5"/>
      <c r="F264" s="4">
        <f t="shared" si="175"/>
        <v>1.0160840534171249</v>
      </c>
      <c r="G264" s="5">
        <v>10</v>
      </c>
      <c r="H264" s="5"/>
      <c r="I264" s="5"/>
      <c r="J264" s="4">
        <f t="shared" si="176"/>
        <v>1.0079681274900398</v>
      </c>
      <c r="K264" s="69">
        <v>15</v>
      </c>
      <c r="L264" s="5"/>
      <c r="M264" s="5"/>
      <c r="N264" s="4">
        <f t="shared" si="177"/>
        <v>1.3</v>
      </c>
      <c r="O264" s="5">
        <v>15</v>
      </c>
      <c r="P264" s="5"/>
      <c r="Q264" s="5"/>
      <c r="R264" s="4">
        <f t="shared" si="178"/>
        <v>1.2017321997874602</v>
      </c>
      <c r="S264" s="5">
        <v>5</v>
      </c>
      <c r="T264" s="5"/>
      <c r="U264" s="5"/>
      <c r="V264" s="4">
        <f t="shared" si="179"/>
        <v>1.1439434370771311</v>
      </c>
      <c r="W264" s="5">
        <v>10</v>
      </c>
      <c r="X264" s="5"/>
      <c r="Y264" s="5"/>
      <c r="Z264" s="4">
        <f t="shared" si="180"/>
        <v>0.89292617505244942</v>
      </c>
      <c r="AA264" s="5">
        <v>10</v>
      </c>
      <c r="AB264" s="5"/>
      <c r="AC264" s="5"/>
      <c r="AD264" s="4">
        <f t="shared" si="181"/>
        <v>0.98197310767313883</v>
      </c>
      <c r="AE264" s="5">
        <v>10</v>
      </c>
      <c r="AF264" s="5" t="s">
        <v>418</v>
      </c>
      <c r="AG264" s="5" t="s">
        <v>418</v>
      </c>
      <c r="AH264" s="5" t="s">
        <v>418</v>
      </c>
      <c r="AI264" s="5" t="s">
        <v>418</v>
      </c>
      <c r="AJ264" s="31">
        <f t="shared" si="170"/>
        <v>1.0703229487468982</v>
      </c>
      <c r="AK264" s="32">
        <v>1332</v>
      </c>
      <c r="AL264" s="24">
        <f t="shared" si="171"/>
        <v>1425.7</v>
      </c>
      <c r="AM264" s="24">
        <f t="shared" si="172"/>
        <v>93.700000000000045</v>
      </c>
      <c r="AN264" s="24"/>
      <c r="AO264" s="24">
        <v>112.5</v>
      </c>
      <c r="AP264" s="24">
        <v>91</v>
      </c>
      <c r="AQ264" s="24">
        <v>128.19999999999999</v>
      </c>
      <c r="AR264" s="24">
        <v>154.30000000000001</v>
      </c>
      <c r="AS264" s="24"/>
      <c r="AT264" s="24">
        <v>121.7</v>
      </c>
      <c r="AU264" s="24">
        <v>122.7</v>
      </c>
      <c r="AV264" s="24">
        <v>165.2</v>
      </c>
      <c r="AW264" s="24">
        <v>137.9</v>
      </c>
      <c r="AX264" s="24">
        <v>197.6</v>
      </c>
      <c r="AY264" s="24">
        <v>78</v>
      </c>
      <c r="AZ264" s="24">
        <v>95</v>
      </c>
      <c r="BA264" s="24"/>
      <c r="BB264" s="24">
        <f t="shared" si="173"/>
        <v>21.6</v>
      </c>
      <c r="BC264" s="63"/>
      <c r="BD264" s="39"/>
      <c r="BE264" s="39"/>
      <c r="BF264" s="63"/>
      <c r="BG264" s="63"/>
      <c r="BH264" s="39"/>
      <c r="BI264" s="24">
        <f t="shared" si="174"/>
        <v>21.6</v>
      </c>
      <c r="BJ264" s="24"/>
      <c r="BK264" s="85"/>
      <c r="BL264" s="85"/>
      <c r="BM264" s="85"/>
      <c r="BN264" s="85"/>
      <c r="BO264" s="85"/>
      <c r="BP264" s="85"/>
      <c r="BQ264" s="85"/>
      <c r="BR264" s="85"/>
      <c r="BS264" s="85"/>
      <c r="BT264" s="85"/>
      <c r="BU264" s="85"/>
      <c r="BV264" s="85"/>
      <c r="BW264" s="85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9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9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9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9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8"/>
      <c r="GH264" s="8"/>
      <c r="GI264" s="8"/>
      <c r="GJ264" s="8"/>
      <c r="GK264" s="8"/>
      <c r="GL264" s="8"/>
      <c r="GM264" s="8"/>
      <c r="GN264" s="8"/>
      <c r="GO264" s="8"/>
      <c r="GP264" s="8"/>
      <c r="GQ264" s="8"/>
      <c r="GR264" s="8"/>
      <c r="GS264" s="8"/>
      <c r="GT264" s="8"/>
      <c r="GU264" s="9"/>
      <c r="GV264" s="8"/>
      <c r="GW264" s="8"/>
    </row>
    <row r="265" spans="1:205" s="2" customFormat="1" ht="17.100000000000001" customHeight="1">
      <c r="A265" s="13" t="s">
        <v>245</v>
      </c>
      <c r="B265" s="5">
        <v>1</v>
      </c>
      <c r="C265" s="5">
        <v>10</v>
      </c>
      <c r="D265" s="5"/>
      <c r="E265" s="5"/>
      <c r="F265" s="4">
        <f t="shared" si="175"/>
        <v>1.0160840534171249</v>
      </c>
      <c r="G265" s="5">
        <v>10</v>
      </c>
      <c r="H265" s="5"/>
      <c r="I265" s="5"/>
      <c r="J265" s="4">
        <f t="shared" si="176"/>
        <v>1.0079681274900398</v>
      </c>
      <c r="K265" s="69">
        <v>15</v>
      </c>
      <c r="L265" s="5"/>
      <c r="M265" s="5"/>
      <c r="N265" s="4">
        <f t="shared" si="177"/>
        <v>1.3</v>
      </c>
      <c r="O265" s="5">
        <v>15</v>
      </c>
      <c r="P265" s="5"/>
      <c r="Q265" s="5"/>
      <c r="R265" s="4">
        <f t="shared" si="178"/>
        <v>1.2017321997874602</v>
      </c>
      <c r="S265" s="5">
        <v>5</v>
      </c>
      <c r="T265" s="5"/>
      <c r="U265" s="5"/>
      <c r="V265" s="4">
        <f t="shared" si="179"/>
        <v>1.1439434370771311</v>
      </c>
      <c r="W265" s="5">
        <v>10</v>
      </c>
      <c r="X265" s="5"/>
      <c r="Y265" s="5"/>
      <c r="Z265" s="4">
        <f t="shared" si="180"/>
        <v>0.89292617505244942</v>
      </c>
      <c r="AA265" s="5">
        <v>10</v>
      </c>
      <c r="AB265" s="5"/>
      <c r="AC265" s="5"/>
      <c r="AD265" s="4">
        <f t="shared" si="181"/>
        <v>0.98197310767313883</v>
      </c>
      <c r="AE265" s="5">
        <v>10</v>
      </c>
      <c r="AF265" s="5" t="s">
        <v>418</v>
      </c>
      <c r="AG265" s="5" t="s">
        <v>418</v>
      </c>
      <c r="AH265" s="5" t="s">
        <v>418</v>
      </c>
      <c r="AI265" s="5" t="s">
        <v>418</v>
      </c>
      <c r="AJ265" s="31">
        <f t="shared" si="170"/>
        <v>1.0703229487468982</v>
      </c>
      <c r="AK265" s="32">
        <v>2380</v>
      </c>
      <c r="AL265" s="24">
        <f t="shared" si="171"/>
        <v>2547.4</v>
      </c>
      <c r="AM265" s="24">
        <f t="shared" si="172"/>
        <v>167.40000000000009</v>
      </c>
      <c r="AN265" s="24"/>
      <c r="AO265" s="24">
        <v>255.3</v>
      </c>
      <c r="AP265" s="24">
        <v>226.3</v>
      </c>
      <c r="AQ265" s="24">
        <v>166.1</v>
      </c>
      <c r="AR265" s="24">
        <v>275.2</v>
      </c>
      <c r="AS265" s="24"/>
      <c r="AT265" s="24">
        <v>243.5</v>
      </c>
      <c r="AU265" s="24">
        <v>121.3</v>
      </c>
      <c r="AV265" s="24">
        <v>347.4</v>
      </c>
      <c r="AW265" s="24">
        <v>204</v>
      </c>
      <c r="AX265" s="24">
        <v>360.6</v>
      </c>
      <c r="AY265" s="24">
        <v>139.4</v>
      </c>
      <c r="AZ265" s="24">
        <v>169.8</v>
      </c>
      <c r="BA265" s="24"/>
      <c r="BB265" s="24">
        <f t="shared" si="173"/>
        <v>38.5</v>
      </c>
      <c r="BC265" s="63"/>
      <c r="BD265" s="39"/>
      <c r="BE265" s="39"/>
      <c r="BF265" s="63"/>
      <c r="BG265" s="63"/>
      <c r="BH265" s="39"/>
      <c r="BI265" s="24">
        <f t="shared" si="174"/>
        <v>38.5</v>
      </c>
      <c r="BJ265" s="24"/>
      <c r="BK265" s="85"/>
      <c r="BL265" s="85"/>
      <c r="BM265" s="85"/>
      <c r="BN265" s="85"/>
      <c r="BO265" s="85"/>
      <c r="BP265" s="85"/>
      <c r="BQ265" s="85"/>
      <c r="BR265" s="85"/>
      <c r="BS265" s="85"/>
      <c r="BT265" s="85"/>
      <c r="BU265" s="85"/>
      <c r="BV265" s="85"/>
      <c r="BW265" s="85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9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9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9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9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8"/>
      <c r="GH265" s="8"/>
      <c r="GI265" s="8"/>
      <c r="GJ265" s="8"/>
      <c r="GK265" s="8"/>
      <c r="GL265" s="8"/>
      <c r="GM265" s="8"/>
      <c r="GN265" s="8"/>
      <c r="GO265" s="8"/>
      <c r="GP265" s="8"/>
      <c r="GQ265" s="8"/>
      <c r="GR265" s="8"/>
      <c r="GS265" s="8"/>
      <c r="GT265" s="8"/>
      <c r="GU265" s="9"/>
      <c r="GV265" s="8"/>
      <c r="GW265" s="8"/>
    </row>
    <row r="266" spans="1:205" s="2" customFormat="1" ht="17.100000000000001" customHeight="1">
      <c r="A266" s="17" t="s">
        <v>246</v>
      </c>
      <c r="B266" s="10"/>
      <c r="C266" s="10"/>
      <c r="D266" s="10"/>
      <c r="E266" s="10"/>
      <c r="F266" s="10"/>
      <c r="G266" s="10"/>
      <c r="H266" s="10"/>
      <c r="I266" s="10"/>
      <c r="J266" s="10"/>
      <c r="K266" s="73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85"/>
      <c r="BL266" s="85"/>
      <c r="BM266" s="85"/>
      <c r="BN266" s="85"/>
      <c r="BO266" s="85"/>
      <c r="BP266" s="85"/>
      <c r="BQ266" s="85"/>
      <c r="BR266" s="85"/>
      <c r="BS266" s="85"/>
      <c r="BT266" s="85"/>
      <c r="BU266" s="85"/>
      <c r="BV266" s="85"/>
      <c r="BW266" s="85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9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9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9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9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8"/>
      <c r="GH266" s="8"/>
      <c r="GI266" s="8"/>
      <c r="GJ266" s="8"/>
      <c r="GK266" s="8"/>
      <c r="GL266" s="8"/>
      <c r="GM266" s="8"/>
      <c r="GN266" s="8"/>
      <c r="GO266" s="8"/>
      <c r="GP266" s="8"/>
      <c r="GQ266" s="8"/>
      <c r="GR266" s="8"/>
      <c r="GS266" s="8"/>
      <c r="GT266" s="8"/>
      <c r="GU266" s="9"/>
      <c r="GV266" s="8"/>
      <c r="GW266" s="8"/>
    </row>
    <row r="267" spans="1:205" s="2" customFormat="1" ht="16.7" customHeight="1">
      <c r="A267" s="13" t="s">
        <v>247</v>
      </c>
      <c r="B267" s="5">
        <v>1</v>
      </c>
      <c r="C267" s="5">
        <v>10</v>
      </c>
      <c r="D267" s="5"/>
      <c r="E267" s="5"/>
      <c r="F267" s="4">
        <f>F$49</f>
        <v>1.1508240197007009</v>
      </c>
      <c r="G267" s="5">
        <v>10</v>
      </c>
      <c r="H267" s="5"/>
      <c r="I267" s="5"/>
      <c r="J267" s="4">
        <f>J$49</f>
        <v>1.2126315789473683</v>
      </c>
      <c r="K267" s="69">
        <v>15</v>
      </c>
      <c r="L267" s="5"/>
      <c r="M267" s="5"/>
      <c r="N267" s="4">
        <f>N$49</f>
        <v>1.101123595505618</v>
      </c>
      <c r="O267" s="5">
        <v>15</v>
      </c>
      <c r="P267" s="5"/>
      <c r="Q267" s="5"/>
      <c r="R267" s="4">
        <f>R$49</f>
        <v>1.0144859813084113</v>
      </c>
      <c r="S267" s="5">
        <v>5</v>
      </c>
      <c r="T267" s="5"/>
      <c r="U267" s="5"/>
      <c r="V267" s="4">
        <f>V$49</f>
        <v>1.0690359351988217</v>
      </c>
      <c r="W267" s="5">
        <v>10</v>
      </c>
      <c r="X267" s="5"/>
      <c r="Y267" s="5"/>
      <c r="Z267" s="4">
        <f>Z$49</f>
        <v>1.0158238078505137</v>
      </c>
      <c r="AA267" s="5">
        <v>10</v>
      </c>
      <c r="AB267" s="5"/>
      <c r="AC267" s="5"/>
      <c r="AD267" s="4">
        <f>AD$49</f>
        <v>0.95724510840824961</v>
      </c>
      <c r="AE267" s="5">
        <v>10</v>
      </c>
      <c r="AF267" s="5" t="s">
        <v>418</v>
      </c>
      <c r="AG267" s="5" t="s">
        <v>418</v>
      </c>
      <c r="AH267" s="5" t="s">
        <v>418</v>
      </c>
      <c r="AI267" s="5" t="s">
        <v>418</v>
      </c>
      <c r="AJ267" s="31">
        <f t="shared" si="170"/>
        <v>1.0789181909990555</v>
      </c>
      <c r="AK267" s="32">
        <v>2127</v>
      </c>
      <c r="AL267" s="24">
        <f t="shared" si="171"/>
        <v>2294.9</v>
      </c>
      <c r="AM267" s="24">
        <f t="shared" si="172"/>
        <v>167.90000000000009</v>
      </c>
      <c r="AN267" s="24"/>
      <c r="AO267" s="24">
        <v>222.3</v>
      </c>
      <c r="AP267" s="24">
        <v>118.7</v>
      </c>
      <c r="AQ267" s="24">
        <v>21.1</v>
      </c>
      <c r="AR267" s="24">
        <v>216.7</v>
      </c>
      <c r="AS267" s="24"/>
      <c r="AT267" s="24">
        <v>225.3</v>
      </c>
      <c r="AU267" s="24">
        <v>64.5</v>
      </c>
      <c r="AV267" s="24">
        <v>174.9</v>
      </c>
      <c r="AW267" s="24">
        <v>228.2</v>
      </c>
      <c r="AX267" s="24">
        <v>298.10000000000002</v>
      </c>
      <c r="AY267" s="24">
        <v>321.8</v>
      </c>
      <c r="AZ267" s="24">
        <v>193.4</v>
      </c>
      <c r="BA267" s="24">
        <v>132.1</v>
      </c>
      <c r="BB267" s="24">
        <f t="shared" si="173"/>
        <v>77.8</v>
      </c>
      <c r="BC267" s="63"/>
      <c r="BD267" s="39"/>
      <c r="BE267" s="39"/>
      <c r="BF267" s="63"/>
      <c r="BG267" s="63"/>
      <c r="BH267" s="39"/>
      <c r="BI267" s="24">
        <f t="shared" si="174"/>
        <v>77.8</v>
      </c>
      <c r="BJ267" s="24"/>
      <c r="BK267" s="85"/>
      <c r="BL267" s="85"/>
      <c r="BM267" s="85"/>
      <c r="BN267" s="85"/>
      <c r="BO267" s="85"/>
      <c r="BP267" s="85"/>
      <c r="BQ267" s="85"/>
      <c r="BR267" s="85"/>
      <c r="BS267" s="85"/>
      <c r="BT267" s="85"/>
      <c r="BU267" s="85"/>
      <c r="BV267" s="85"/>
      <c r="BW267" s="85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9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9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9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9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8"/>
      <c r="GH267" s="8"/>
      <c r="GI267" s="8"/>
      <c r="GJ267" s="8"/>
      <c r="GK267" s="8"/>
      <c r="GL267" s="8"/>
      <c r="GM267" s="8"/>
      <c r="GN267" s="8"/>
      <c r="GO267" s="8"/>
      <c r="GP267" s="8"/>
      <c r="GQ267" s="8"/>
      <c r="GR267" s="8"/>
      <c r="GS267" s="8"/>
      <c r="GT267" s="8"/>
      <c r="GU267" s="9"/>
      <c r="GV267" s="8"/>
      <c r="GW267" s="8"/>
    </row>
    <row r="268" spans="1:205" s="2" customFormat="1" ht="17.100000000000001" customHeight="1">
      <c r="A268" s="13" t="s">
        <v>248</v>
      </c>
      <c r="B268" s="5">
        <v>1</v>
      </c>
      <c r="C268" s="5">
        <v>10</v>
      </c>
      <c r="D268" s="5"/>
      <c r="E268" s="5"/>
      <c r="F268" s="4">
        <f t="shared" ref="F268:F273" si="182">F$49</f>
        <v>1.1508240197007009</v>
      </c>
      <c r="G268" s="5">
        <v>10</v>
      </c>
      <c r="H268" s="5"/>
      <c r="I268" s="5"/>
      <c r="J268" s="4">
        <f t="shared" ref="J268:J273" si="183">J$49</f>
        <v>1.2126315789473683</v>
      </c>
      <c r="K268" s="69">
        <v>15</v>
      </c>
      <c r="L268" s="5"/>
      <c r="M268" s="5"/>
      <c r="N268" s="4">
        <f t="shared" ref="N268:N273" si="184">N$49</f>
        <v>1.101123595505618</v>
      </c>
      <c r="O268" s="5">
        <v>15</v>
      </c>
      <c r="P268" s="5"/>
      <c r="Q268" s="5"/>
      <c r="R268" s="4">
        <f t="shared" ref="R268:R273" si="185">R$49</f>
        <v>1.0144859813084113</v>
      </c>
      <c r="S268" s="5">
        <v>5</v>
      </c>
      <c r="T268" s="5"/>
      <c r="U268" s="5"/>
      <c r="V268" s="4">
        <f t="shared" ref="V268:V273" si="186">V$49</f>
        <v>1.0690359351988217</v>
      </c>
      <c r="W268" s="5">
        <v>10</v>
      </c>
      <c r="X268" s="5"/>
      <c r="Y268" s="5"/>
      <c r="Z268" s="4">
        <f t="shared" ref="Z268:Z273" si="187">Z$49</f>
        <v>1.0158238078505137</v>
      </c>
      <c r="AA268" s="5">
        <v>10</v>
      </c>
      <c r="AB268" s="5"/>
      <c r="AC268" s="5"/>
      <c r="AD268" s="4">
        <f t="shared" ref="AD268:AD273" si="188">AD$49</f>
        <v>0.95724510840824961</v>
      </c>
      <c r="AE268" s="5">
        <v>10</v>
      </c>
      <c r="AF268" s="5" t="s">
        <v>418</v>
      </c>
      <c r="AG268" s="5" t="s">
        <v>418</v>
      </c>
      <c r="AH268" s="5" t="s">
        <v>418</v>
      </c>
      <c r="AI268" s="5" t="s">
        <v>418</v>
      </c>
      <c r="AJ268" s="31">
        <f t="shared" si="170"/>
        <v>1.0789181909990555</v>
      </c>
      <c r="AK268" s="32">
        <v>1178</v>
      </c>
      <c r="AL268" s="24">
        <f t="shared" si="171"/>
        <v>1271</v>
      </c>
      <c r="AM268" s="24">
        <f t="shared" si="172"/>
        <v>93</v>
      </c>
      <c r="AN268" s="24"/>
      <c r="AO268" s="24">
        <v>110.1</v>
      </c>
      <c r="AP268" s="24">
        <v>103.5</v>
      </c>
      <c r="AQ268" s="24">
        <v>55.1</v>
      </c>
      <c r="AR268" s="24">
        <v>105.8</v>
      </c>
      <c r="AS268" s="24"/>
      <c r="AT268" s="24">
        <v>44</v>
      </c>
      <c r="AU268" s="24">
        <v>153.1</v>
      </c>
      <c r="AV268" s="24">
        <v>47</v>
      </c>
      <c r="AW268" s="24">
        <v>126.4</v>
      </c>
      <c r="AX268" s="24">
        <v>157.30000000000001</v>
      </c>
      <c r="AY268" s="24">
        <v>178.2</v>
      </c>
      <c r="AZ268" s="24">
        <v>104.5</v>
      </c>
      <c r="BA268" s="24">
        <v>40.299999999999997</v>
      </c>
      <c r="BB268" s="24">
        <f t="shared" si="173"/>
        <v>45.7</v>
      </c>
      <c r="BC268" s="63"/>
      <c r="BD268" s="39"/>
      <c r="BE268" s="39"/>
      <c r="BF268" s="63"/>
      <c r="BG268" s="63"/>
      <c r="BH268" s="39"/>
      <c r="BI268" s="24">
        <f t="shared" si="174"/>
        <v>45.7</v>
      </c>
      <c r="BJ268" s="24"/>
      <c r="BK268" s="85"/>
      <c r="BL268" s="85"/>
      <c r="BM268" s="85"/>
      <c r="BN268" s="85"/>
      <c r="BO268" s="85"/>
      <c r="BP268" s="85"/>
      <c r="BQ268" s="85"/>
      <c r="BR268" s="85"/>
      <c r="BS268" s="85"/>
      <c r="BT268" s="85"/>
      <c r="BU268" s="85"/>
      <c r="BV268" s="85"/>
      <c r="BW268" s="85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9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9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9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9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8"/>
      <c r="GH268" s="8"/>
      <c r="GI268" s="8"/>
      <c r="GJ268" s="8"/>
      <c r="GK268" s="8"/>
      <c r="GL268" s="8"/>
      <c r="GM268" s="8"/>
      <c r="GN268" s="8"/>
      <c r="GO268" s="8"/>
      <c r="GP268" s="8"/>
      <c r="GQ268" s="8"/>
      <c r="GR268" s="8"/>
      <c r="GS268" s="8"/>
      <c r="GT268" s="8"/>
      <c r="GU268" s="9"/>
      <c r="GV268" s="8"/>
      <c r="GW268" s="8"/>
    </row>
    <row r="269" spans="1:205" s="2" customFormat="1" ht="17.100000000000001" customHeight="1">
      <c r="A269" s="13" t="s">
        <v>249</v>
      </c>
      <c r="B269" s="5">
        <v>1</v>
      </c>
      <c r="C269" s="5">
        <v>10</v>
      </c>
      <c r="D269" s="5"/>
      <c r="E269" s="5"/>
      <c r="F269" s="4">
        <f t="shared" si="182"/>
        <v>1.1508240197007009</v>
      </c>
      <c r="G269" s="5">
        <v>10</v>
      </c>
      <c r="H269" s="5"/>
      <c r="I269" s="5"/>
      <c r="J269" s="4">
        <f t="shared" si="183"/>
        <v>1.2126315789473683</v>
      </c>
      <c r="K269" s="69">
        <v>15</v>
      </c>
      <c r="L269" s="5"/>
      <c r="M269" s="5"/>
      <c r="N269" s="4">
        <f t="shared" si="184"/>
        <v>1.101123595505618</v>
      </c>
      <c r="O269" s="5">
        <v>15</v>
      </c>
      <c r="P269" s="5"/>
      <c r="Q269" s="5"/>
      <c r="R269" s="4">
        <f t="shared" si="185"/>
        <v>1.0144859813084113</v>
      </c>
      <c r="S269" s="5">
        <v>5</v>
      </c>
      <c r="T269" s="5"/>
      <c r="U269" s="5"/>
      <c r="V269" s="4">
        <f t="shared" si="186"/>
        <v>1.0690359351988217</v>
      </c>
      <c r="W269" s="5">
        <v>10</v>
      </c>
      <c r="X269" s="5"/>
      <c r="Y269" s="5"/>
      <c r="Z269" s="4">
        <f t="shared" si="187"/>
        <v>1.0158238078505137</v>
      </c>
      <c r="AA269" s="5">
        <v>10</v>
      </c>
      <c r="AB269" s="5"/>
      <c r="AC269" s="5"/>
      <c r="AD269" s="4">
        <f t="shared" si="188"/>
        <v>0.95724510840824961</v>
      </c>
      <c r="AE269" s="5">
        <v>10</v>
      </c>
      <c r="AF269" s="5" t="s">
        <v>418</v>
      </c>
      <c r="AG269" s="5" t="s">
        <v>418</v>
      </c>
      <c r="AH269" s="5" t="s">
        <v>418</v>
      </c>
      <c r="AI269" s="5" t="s">
        <v>418</v>
      </c>
      <c r="AJ269" s="31">
        <f t="shared" si="170"/>
        <v>1.0789181909990555</v>
      </c>
      <c r="AK269" s="32">
        <v>3137</v>
      </c>
      <c r="AL269" s="24">
        <f t="shared" si="171"/>
        <v>3384.6</v>
      </c>
      <c r="AM269" s="24">
        <f t="shared" si="172"/>
        <v>247.59999999999991</v>
      </c>
      <c r="AN269" s="24"/>
      <c r="AO269" s="24">
        <v>336.5</v>
      </c>
      <c r="AP269" s="24">
        <v>272.7</v>
      </c>
      <c r="AQ269" s="24">
        <v>38.9</v>
      </c>
      <c r="AR269" s="24">
        <v>365.1</v>
      </c>
      <c r="AS269" s="24"/>
      <c r="AT269" s="24">
        <v>161.69999999999999</v>
      </c>
      <c r="AU269" s="24">
        <v>334.4</v>
      </c>
      <c r="AV269" s="24">
        <v>202</v>
      </c>
      <c r="AW269" s="24">
        <v>194.9</v>
      </c>
      <c r="AX269" s="24">
        <v>433.6</v>
      </c>
      <c r="AY269" s="24">
        <v>474.7</v>
      </c>
      <c r="AZ269" s="24">
        <v>285.2</v>
      </c>
      <c r="BA269" s="24">
        <v>170.2</v>
      </c>
      <c r="BB269" s="24">
        <f t="shared" si="173"/>
        <v>114.7</v>
      </c>
      <c r="BC269" s="63"/>
      <c r="BD269" s="39"/>
      <c r="BE269" s="39"/>
      <c r="BF269" s="63"/>
      <c r="BG269" s="63"/>
      <c r="BH269" s="39"/>
      <c r="BI269" s="24">
        <f t="shared" si="174"/>
        <v>114.7</v>
      </c>
      <c r="BJ269" s="24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  <c r="BW269" s="85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9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9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9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9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8"/>
      <c r="GH269" s="8"/>
      <c r="GI269" s="8"/>
      <c r="GJ269" s="8"/>
      <c r="GK269" s="8"/>
      <c r="GL269" s="8"/>
      <c r="GM269" s="8"/>
      <c r="GN269" s="8"/>
      <c r="GO269" s="8"/>
      <c r="GP269" s="8"/>
      <c r="GQ269" s="8"/>
      <c r="GR269" s="8"/>
      <c r="GS269" s="8"/>
      <c r="GT269" s="8"/>
      <c r="GU269" s="9"/>
      <c r="GV269" s="8"/>
      <c r="GW269" s="8"/>
    </row>
    <row r="270" spans="1:205" s="2" customFormat="1" ht="17.100000000000001" customHeight="1">
      <c r="A270" s="13" t="s">
        <v>250</v>
      </c>
      <c r="B270" s="5">
        <v>1</v>
      </c>
      <c r="C270" s="5">
        <v>10</v>
      </c>
      <c r="D270" s="5"/>
      <c r="E270" s="5"/>
      <c r="F270" s="4">
        <f t="shared" si="182"/>
        <v>1.1508240197007009</v>
      </c>
      <c r="G270" s="5">
        <v>10</v>
      </c>
      <c r="H270" s="5"/>
      <c r="I270" s="5"/>
      <c r="J270" s="4">
        <f t="shared" si="183"/>
        <v>1.2126315789473683</v>
      </c>
      <c r="K270" s="69">
        <v>15</v>
      </c>
      <c r="L270" s="5"/>
      <c r="M270" s="5"/>
      <c r="N270" s="4">
        <f t="shared" si="184"/>
        <v>1.101123595505618</v>
      </c>
      <c r="O270" s="5">
        <v>15</v>
      </c>
      <c r="P270" s="5"/>
      <c r="Q270" s="5"/>
      <c r="R270" s="4">
        <f t="shared" si="185"/>
        <v>1.0144859813084113</v>
      </c>
      <c r="S270" s="5">
        <v>5</v>
      </c>
      <c r="T270" s="5"/>
      <c r="U270" s="5"/>
      <c r="V270" s="4">
        <f t="shared" si="186"/>
        <v>1.0690359351988217</v>
      </c>
      <c r="W270" s="5">
        <v>10</v>
      </c>
      <c r="X270" s="5"/>
      <c r="Y270" s="5"/>
      <c r="Z270" s="4">
        <f t="shared" si="187"/>
        <v>1.0158238078505137</v>
      </c>
      <c r="AA270" s="5">
        <v>10</v>
      </c>
      <c r="AB270" s="5"/>
      <c r="AC270" s="5"/>
      <c r="AD270" s="4">
        <f t="shared" si="188"/>
        <v>0.95724510840824961</v>
      </c>
      <c r="AE270" s="5">
        <v>10</v>
      </c>
      <c r="AF270" s="5" t="s">
        <v>418</v>
      </c>
      <c r="AG270" s="5" t="s">
        <v>418</v>
      </c>
      <c r="AH270" s="5" t="s">
        <v>418</v>
      </c>
      <c r="AI270" s="5" t="s">
        <v>418</v>
      </c>
      <c r="AJ270" s="31">
        <f t="shared" si="170"/>
        <v>1.0789181909990555</v>
      </c>
      <c r="AK270" s="32">
        <v>1383</v>
      </c>
      <c r="AL270" s="24">
        <f t="shared" si="171"/>
        <v>1492.1</v>
      </c>
      <c r="AM270" s="24">
        <f t="shared" si="172"/>
        <v>109.09999999999991</v>
      </c>
      <c r="AN270" s="24"/>
      <c r="AO270" s="24">
        <v>114.1</v>
      </c>
      <c r="AP270" s="24">
        <v>148.4</v>
      </c>
      <c r="AQ270" s="24">
        <v>43.2</v>
      </c>
      <c r="AR270" s="24">
        <v>64.400000000000006</v>
      </c>
      <c r="AS270" s="24"/>
      <c r="AT270" s="24">
        <v>63.6</v>
      </c>
      <c r="AU270" s="24">
        <v>222.6</v>
      </c>
      <c r="AV270" s="24">
        <v>92.4</v>
      </c>
      <c r="AW270" s="24">
        <v>62.7</v>
      </c>
      <c r="AX270" s="24">
        <v>148.69999999999999</v>
      </c>
      <c r="AY270" s="24">
        <v>209.2</v>
      </c>
      <c r="AZ270" s="24">
        <v>125.7</v>
      </c>
      <c r="BA270" s="24">
        <v>146.5</v>
      </c>
      <c r="BB270" s="24">
        <f t="shared" si="173"/>
        <v>50.6</v>
      </c>
      <c r="BC270" s="39"/>
      <c r="BD270" s="39"/>
      <c r="BE270" s="39"/>
      <c r="BF270" s="63"/>
      <c r="BG270" s="63"/>
      <c r="BH270" s="39"/>
      <c r="BI270" s="24">
        <f t="shared" si="174"/>
        <v>50.6</v>
      </c>
      <c r="BJ270" s="24"/>
      <c r="BK270" s="85"/>
      <c r="BL270" s="85"/>
      <c r="BM270" s="85"/>
      <c r="BN270" s="85"/>
      <c r="BO270" s="85"/>
      <c r="BP270" s="85"/>
      <c r="BQ270" s="85"/>
      <c r="BR270" s="85"/>
      <c r="BS270" s="85"/>
      <c r="BT270" s="85"/>
      <c r="BU270" s="85"/>
      <c r="BV270" s="85"/>
      <c r="BW270" s="85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9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9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9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9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9"/>
      <c r="GV270" s="8"/>
      <c r="GW270" s="8"/>
    </row>
    <row r="271" spans="1:205" s="2" customFormat="1" ht="17.100000000000001" customHeight="1">
      <c r="A271" s="13" t="s">
        <v>251</v>
      </c>
      <c r="B271" s="5">
        <v>1</v>
      </c>
      <c r="C271" s="5">
        <v>10</v>
      </c>
      <c r="D271" s="5"/>
      <c r="E271" s="5"/>
      <c r="F271" s="4">
        <f t="shared" si="182"/>
        <v>1.1508240197007009</v>
      </c>
      <c r="G271" s="5">
        <v>10</v>
      </c>
      <c r="H271" s="5"/>
      <c r="I271" s="5"/>
      <c r="J271" s="4">
        <f t="shared" si="183"/>
        <v>1.2126315789473683</v>
      </c>
      <c r="K271" s="69">
        <v>15</v>
      </c>
      <c r="L271" s="5"/>
      <c r="M271" s="5"/>
      <c r="N271" s="4">
        <f t="shared" si="184"/>
        <v>1.101123595505618</v>
      </c>
      <c r="O271" s="5">
        <v>15</v>
      </c>
      <c r="P271" s="5"/>
      <c r="Q271" s="5"/>
      <c r="R271" s="4">
        <f t="shared" si="185"/>
        <v>1.0144859813084113</v>
      </c>
      <c r="S271" s="5">
        <v>5</v>
      </c>
      <c r="T271" s="5"/>
      <c r="U271" s="5"/>
      <c r="V271" s="4">
        <f t="shared" si="186"/>
        <v>1.0690359351988217</v>
      </c>
      <c r="W271" s="5">
        <v>10</v>
      </c>
      <c r="X271" s="5"/>
      <c r="Y271" s="5"/>
      <c r="Z271" s="4">
        <f t="shared" si="187"/>
        <v>1.0158238078505137</v>
      </c>
      <c r="AA271" s="5">
        <v>10</v>
      </c>
      <c r="AB271" s="5"/>
      <c r="AC271" s="5"/>
      <c r="AD271" s="4">
        <f t="shared" si="188"/>
        <v>0.95724510840824961</v>
      </c>
      <c r="AE271" s="5">
        <v>10</v>
      </c>
      <c r="AF271" s="5" t="s">
        <v>418</v>
      </c>
      <c r="AG271" s="5" t="s">
        <v>418</v>
      </c>
      <c r="AH271" s="5" t="s">
        <v>418</v>
      </c>
      <c r="AI271" s="5" t="s">
        <v>418</v>
      </c>
      <c r="AJ271" s="31">
        <f t="shared" si="170"/>
        <v>1.0789181909990555</v>
      </c>
      <c r="AK271" s="32">
        <v>3332</v>
      </c>
      <c r="AL271" s="24">
        <f t="shared" si="171"/>
        <v>3595</v>
      </c>
      <c r="AM271" s="24">
        <f t="shared" si="172"/>
        <v>263</v>
      </c>
      <c r="AN271" s="24"/>
      <c r="AO271" s="24">
        <v>271.2</v>
      </c>
      <c r="AP271" s="24">
        <v>257.8</v>
      </c>
      <c r="AQ271" s="24">
        <v>175.9</v>
      </c>
      <c r="AR271" s="24">
        <v>323.10000000000002</v>
      </c>
      <c r="AS271" s="24"/>
      <c r="AT271" s="24">
        <v>222.3</v>
      </c>
      <c r="AU271" s="24">
        <v>346.3</v>
      </c>
      <c r="AV271" s="24">
        <v>217.2</v>
      </c>
      <c r="AW271" s="24">
        <v>350.2</v>
      </c>
      <c r="AX271" s="24">
        <v>331.4</v>
      </c>
      <c r="AY271" s="24">
        <v>504.2</v>
      </c>
      <c r="AZ271" s="24">
        <v>302.89999999999998</v>
      </c>
      <c r="BA271" s="24">
        <v>170.6</v>
      </c>
      <c r="BB271" s="24">
        <f t="shared" si="173"/>
        <v>121.9</v>
      </c>
      <c r="BC271" s="63"/>
      <c r="BD271" s="39"/>
      <c r="BE271" s="39"/>
      <c r="BF271" s="63"/>
      <c r="BG271" s="63"/>
      <c r="BH271" s="39"/>
      <c r="BI271" s="24">
        <f t="shared" si="174"/>
        <v>121.9</v>
      </c>
      <c r="BJ271" s="24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  <c r="BW271" s="85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9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9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9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9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/>
      <c r="GM271" s="8"/>
      <c r="GN271" s="8"/>
      <c r="GO271" s="8"/>
      <c r="GP271" s="8"/>
      <c r="GQ271" s="8"/>
      <c r="GR271" s="8"/>
      <c r="GS271" s="8"/>
      <c r="GT271" s="8"/>
      <c r="GU271" s="9"/>
      <c r="GV271" s="8"/>
      <c r="GW271" s="8"/>
    </row>
    <row r="272" spans="1:205" s="2" customFormat="1" ht="17.100000000000001" customHeight="1">
      <c r="A272" s="13" t="s">
        <v>252</v>
      </c>
      <c r="B272" s="5">
        <v>1</v>
      </c>
      <c r="C272" s="5">
        <v>10</v>
      </c>
      <c r="D272" s="5"/>
      <c r="E272" s="5"/>
      <c r="F272" s="4">
        <f t="shared" si="182"/>
        <v>1.1508240197007009</v>
      </c>
      <c r="G272" s="5">
        <v>10</v>
      </c>
      <c r="H272" s="5"/>
      <c r="I272" s="5"/>
      <c r="J272" s="4">
        <f t="shared" si="183"/>
        <v>1.2126315789473683</v>
      </c>
      <c r="K272" s="69">
        <v>15</v>
      </c>
      <c r="L272" s="5"/>
      <c r="M272" s="5"/>
      <c r="N272" s="4">
        <f t="shared" si="184"/>
        <v>1.101123595505618</v>
      </c>
      <c r="O272" s="5">
        <v>15</v>
      </c>
      <c r="P272" s="5"/>
      <c r="Q272" s="5"/>
      <c r="R272" s="4">
        <f t="shared" si="185"/>
        <v>1.0144859813084113</v>
      </c>
      <c r="S272" s="5">
        <v>5</v>
      </c>
      <c r="T272" s="5"/>
      <c r="U272" s="5"/>
      <c r="V272" s="4">
        <f t="shared" si="186"/>
        <v>1.0690359351988217</v>
      </c>
      <c r="W272" s="5">
        <v>10</v>
      </c>
      <c r="X272" s="5"/>
      <c r="Y272" s="5"/>
      <c r="Z272" s="4">
        <f t="shared" si="187"/>
        <v>1.0158238078505137</v>
      </c>
      <c r="AA272" s="5">
        <v>10</v>
      </c>
      <c r="AB272" s="5"/>
      <c r="AC272" s="5"/>
      <c r="AD272" s="4">
        <f t="shared" si="188"/>
        <v>0.95724510840824961</v>
      </c>
      <c r="AE272" s="5">
        <v>10</v>
      </c>
      <c r="AF272" s="5" t="s">
        <v>418</v>
      </c>
      <c r="AG272" s="5" t="s">
        <v>418</v>
      </c>
      <c r="AH272" s="5" t="s">
        <v>418</v>
      </c>
      <c r="AI272" s="5" t="s">
        <v>418</v>
      </c>
      <c r="AJ272" s="31">
        <f t="shared" si="170"/>
        <v>1.0789181909990555</v>
      </c>
      <c r="AK272" s="32">
        <v>1289</v>
      </c>
      <c r="AL272" s="24">
        <f t="shared" si="171"/>
        <v>1390.7</v>
      </c>
      <c r="AM272" s="24">
        <f t="shared" si="172"/>
        <v>101.70000000000005</v>
      </c>
      <c r="AN272" s="24"/>
      <c r="AO272" s="24">
        <v>88.5</v>
      </c>
      <c r="AP272" s="24">
        <v>131.30000000000001</v>
      </c>
      <c r="AQ272" s="24">
        <v>35.4</v>
      </c>
      <c r="AR272" s="24">
        <v>82.6</v>
      </c>
      <c r="AS272" s="24"/>
      <c r="AT272" s="24">
        <v>41.7</v>
      </c>
      <c r="AU272" s="24">
        <v>69.5</v>
      </c>
      <c r="AV272" s="24">
        <v>85.6</v>
      </c>
      <c r="AW272" s="24">
        <v>115.7</v>
      </c>
      <c r="AX272" s="24">
        <v>190.9</v>
      </c>
      <c r="AY272" s="24">
        <v>195</v>
      </c>
      <c r="AZ272" s="24">
        <v>117.2</v>
      </c>
      <c r="BA272" s="24">
        <v>190.2</v>
      </c>
      <c r="BB272" s="24">
        <f t="shared" si="173"/>
        <v>47.1</v>
      </c>
      <c r="BC272" s="39"/>
      <c r="BD272" s="39"/>
      <c r="BE272" s="39"/>
      <c r="BF272" s="63"/>
      <c r="BG272" s="63"/>
      <c r="BH272" s="39"/>
      <c r="BI272" s="24">
        <f t="shared" si="174"/>
        <v>47.1</v>
      </c>
      <c r="BJ272" s="24"/>
      <c r="BK272" s="85"/>
      <c r="BL272" s="85"/>
      <c r="BM272" s="85"/>
      <c r="BN272" s="85"/>
      <c r="BO272" s="85"/>
      <c r="BP272" s="85"/>
      <c r="BQ272" s="85"/>
      <c r="BR272" s="85"/>
      <c r="BS272" s="85"/>
      <c r="BT272" s="85"/>
      <c r="BU272" s="85"/>
      <c r="BV272" s="85"/>
      <c r="BW272" s="85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9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9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9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9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/>
      <c r="GM272" s="8"/>
      <c r="GN272" s="8"/>
      <c r="GO272" s="8"/>
      <c r="GP272" s="8"/>
      <c r="GQ272" s="8"/>
      <c r="GR272" s="8"/>
      <c r="GS272" s="8"/>
      <c r="GT272" s="8"/>
      <c r="GU272" s="9"/>
      <c r="GV272" s="8"/>
      <c r="GW272" s="8"/>
    </row>
    <row r="273" spans="1:205" s="2" customFormat="1" ht="17.100000000000001" customHeight="1">
      <c r="A273" s="13" t="s">
        <v>253</v>
      </c>
      <c r="B273" s="5">
        <v>1</v>
      </c>
      <c r="C273" s="5">
        <v>10</v>
      </c>
      <c r="D273" s="5"/>
      <c r="E273" s="5"/>
      <c r="F273" s="4">
        <f t="shared" si="182"/>
        <v>1.1508240197007009</v>
      </c>
      <c r="G273" s="5">
        <v>10</v>
      </c>
      <c r="H273" s="5"/>
      <c r="I273" s="5"/>
      <c r="J273" s="4">
        <f t="shared" si="183"/>
        <v>1.2126315789473683</v>
      </c>
      <c r="K273" s="69">
        <v>15</v>
      </c>
      <c r="L273" s="5"/>
      <c r="M273" s="5"/>
      <c r="N273" s="4">
        <f t="shared" si="184"/>
        <v>1.101123595505618</v>
      </c>
      <c r="O273" s="5">
        <v>15</v>
      </c>
      <c r="P273" s="5"/>
      <c r="Q273" s="5"/>
      <c r="R273" s="4">
        <f t="shared" si="185"/>
        <v>1.0144859813084113</v>
      </c>
      <c r="S273" s="5">
        <v>5</v>
      </c>
      <c r="T273" s="5"/>
      <c r="U273" s="5"/>
      <c r="V273" s="4">
        <f t="shared" si="186"/>
        <v>1.0690359351988217</v>
      </c>
      <c r="W273" s="5">
        <v>10</v>
      </c>
      <c r="X273" s="5"/>
      <c r="Y273" s="5"/>
      <c r="Z273" s="4">
        <f t="shared" si="187"/>
        <v>1.0158238078505137</v>
      </c>
      <c r="AA273" s="5">
        <v>10</v>
      </c>
      <c r="AB273" s="5"/>
      <c r="AC273" s="5"/>
      <c r="AD273" s="4">
        <f t="shared" si="188"/>
        <v>0.95724510840824961</v>
      </c>
      <c r="AE273" s="5">
        <v>10</v>
      </c>
      <c r="AF273" s="5" t="s">
        <v>418</v>
      </c>
      <c r="AG273" s="5" t="s">
        <v>418</v>
      </c>
      <c r="AH273" s="5" t="s">
        <v>418</v>
      </c>
      <c r="AI273" s="5" t="s">
        <v>418</v>
      </c>
      <c r="AJ273" s="31">
        <f t="shared" si="170"/>
        <v>1.0789181909990555</v>
      </c>
      <c r="AK273" s="32">
        <v>160</v>
      </c>
      <c r="AL273" s="24">
        <f t="shared" si="171"/>
        <v>172.6</v>
      </c>
      <c r="AM273" s="24">
        <f t="shared" si="172"/>
        <v>12.599999999999994</v>
      </c>
      <c r="AN273" s="24"/>
      <c r="AO273" s="24">
        <v>12.3</v>
      </c>
      <c r="AP273" s="24">
        <v>15.5</v>
      </c>
      <c r="AQ273" s="24">
        <v>4.5</v>
      </c>
      <c r="AR273" s="24">
        <v>11.4</v>
      </c>
      <c r="AS273" s="24"/>
      <c r="AT273" s="24">
        <v>9.1999999999999993</v>
      </c>
      <c r="AU273" s="24">
        <v>7.8</v>
      </c>
      <c r="AV273" s="24">
        <v>4.5</v>
      </c>
      <c r="AW273" s="24">
        <v>15</v>
      </c>
      <c r="AX273" s="24">
        <v>15.7</v>
      </c>
      <c r="AY273" s="24">
        <v>24.2</v>
      </c>
      <c r="AZ273" s="24">
        <v>14.5</v>
      </c>
      <c r="BA273" s="24">
        <v>32.1</v>
      </c>
      <c r="BB273" s="24">
        <f t="shared" si="173"/>
        <v>5.9</v>
      </c>
      <c r="BC273" s="39"/>
      <c r="BD273" s="39"/>
      <c r="BE273" s="39"/>
      <c r="BF273" s="63"/>
      <c r="BG273" s="63"/>
      <c r="BH273" s="39"/>
      <c r="BI273" s="24">
        <f t="shared" si="174"/>
        <v>5.9</v>
      </c>
      <c r="BJ273" s="24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  <c r="BW273" s="85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9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9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9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9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/>
      <c r="GM273" s="8"/>
      <c r="GN273" s="8"/>
      <c r="GO273" s="8"/>
      <c r="GP273" s="8"/>
      <c r="GQ273" s="8"/>
      <c r="GR273" s="8"/>
      <c r="GS273" s="8"/>
      <c r="GT273" s="8"/>
      <c r="GU273" s="9"/>
      <c r="GV273" s="8"/>
      <c r="GW273" s="8"/>
    </row>
    <row r="274" spans="1:205" s="2" customFormat="1" ht="17.100000000000001" customHeight="1">
      <c r="A274" s="17" t="s">
        <v>254</v>
      </c>
      <c r="B274" s="10"/>
      <c r="C274" s="10"/>
      <c r="D274" s="10"/>
      <c r="E274" s="10"/>
      <c r="F274" s="10"/>
      <c r="G274" s="10"/>
      <c r="H274" s="10"/>
      <c r="I274" s="10"/>
      <c r="J274" s="10"/>
      <c r="K274" s="73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85"/>
      <c r="BL274" s="85"/>
      <c r="BM274" s="85"/>
      <c r="BN274" s="85"/>
      <c r="BO274" s="85"/>
      <c r="BP274" s="85"/>
      <c r="BQ274" s="85"/>
      <c r="BR274" s="85"/>
      <c r="BS274" s="85"/>
      <c r="BT274" s="85"/>
      <c r="BU274" s="85"/>
      <c r="BV274" s="85"/>
      <c r="BW274" s="85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9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9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9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9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9"/>
      <c r="GV274" s="8"/>
      <c r="GW274" s="8"/>
    </row>
    <row r="275" spans="1:205" s="2" customFormat="1" ht="17.100000000000001" customHeight="1">
      <c r="A275" s="13" t="s">
        <v>255</v>
      </c>
      <c r="B275" s="5">
        <v>1</v>
      </c>
      <c r="C275" s="5">
        <v>10</v>
      </c>
      <c r="D275" s="5"/>
      <c r="E275" s="5"/>
      <c r="F275" s="4">
        <f>F$50</f>
        <v>1.044828215262998</v>
      </c>
      <c r="G275" s="5">
        <v>10</v>
      </c>
      <c r="H275" s="5"/>
      <c r="I275" s="5"/>
      <c r="J275" s="4">
        <f>J$50</f>
        <v>1.3</v>
      </c>
      <c r="K275" s="69">
        <v>15</v>
      </c>
      <c r="L275" s="5"/>
      <c r="M275" s="5"/>
      <c r="N275" s="4">
        <f>N$50</f>
        <v>1.1906779661016949</v>
      </c>
      <c r="O275" s="5">
        <v>15</v>
      </c>
      <c r="P275" s="5"/>
      <c r="Q275" s="5"/>
      <c r="R275" s="4">
        <f>R$50</f>
        <v>1.0779333333333334</v>
      </c>
      <c r="S275" s="5">
        <v>5</v>
      </c>
      <c r="T275" s="5"/>
      <c r="U275" s="5"/>
      <c r="V275" s="4">
        <f>V$50</f>
        <v>1.0563226632522409</v>
      </c>
      <c r="W275" s="5">
        <v>10</v>
      </c>
      <c r="X275" s="5"/>
      <c r="Y275" s="5"/>
      <c r="Z275" s="4">
        <f>Z$50</f>
        <v>0.94919444197815861</v>
      </c>
      <c r="AA275" s="5">
        <v>10</v>
      </c>
      <c r="AB275" s="5"/>
      <c r="AC275" s="5"/>
      <c r="AD275" s="4">
        <f>AD$50</f>
        <v>0.89635029315704551</v>
      </c>
      <c r="AE275" s="5">
        <v>10</v>
      </c>
      <c r="AF275" s="5" t="s">
        <v>418</v>
      </c>
      <c r="AG275" s="5" t="s">
        <v>418</v>
      </c>
      <c r="AH275" s="5" t="s">
        <v>418</v>
      </c>
      <c r="AI275" s="5" t="s">
        <v>418</v>
      </c>
      <c r="AJ275" s="31">
        <f t="shared" si="170"/>
        <v>1.0849034387611356</v>
      </c>
      <c r="AK275" s="32">
        <v>424</v>
      </c>
      <c r="AL275" s="24">
        <f t="shared" si="171"/>
        <v>460</v>
      </c>
      <c r="AM275" s="24">
        <f t="shared" si="172"/>
        <v>36</v>
      </c>
      <c r="AN275" s="24"/>
      <c r="AO275" s="24">
        <v>44.3</v>
      </c>
      <c r="AP275" s="24">
        <v>44</v>
      </c>
      <c r="AQ275" s="24">
        <v>45.4</v>
      </c>
      <c r="AR275" s="24">
        <v>23.8</v>
      </c>
      <c r="AS275" s="24"/>
      <c r="AT275" s="24">
        <v>45.5</v>
      </c>
      <c r="AU275" s="24">
        <v>38.5</v>
      </c>
      <c r="AV275" s="24">
        <v>70</v>
      </c>
      <c r="AW275" s="24">
        <v>45.2</v>
      </c>
      <c r="AX275" s="24">
        <v>31.6</v>
      </c>
      <c r="AY275" s="24">
        <v>57.3</v>
      </c>
      <c r="AZ275" s="24">
        <v>28.3</v>
      </c>
      <c r="BA275" s="24"/>
      <c r="BB275" s="24">
        <f t="shared" si="173"/>
        <v>-13.9</v>
      </c>
      <c r="BC275" s="63"/>
      <c r="BD275" s="39"/>
      <c r="BE275" s="39"/>
      <c r="BF275" s="63"/>
      <c r="BG275" s="63"/>
      <c r="BH275" s="39"/>
      <c r="BI275" s="24">
        <f t="shared" si="174"/>
        <v>-13.9</v>
      </c>
      <c r="BJ275" s="24"/>
      <c r="BK275" s="85"/>
      <c r="BL275" s="85"/>
      <c r="BM275" s="85"/>
      <c r="BN275" s="85"/>
      <c r="BO275" s="85"/>
      <c r="BP275" s="85"/>
      <c r="BQ275" s="85"/>
      <c r="BR275" s="85"/>
      <c r="BS275" s="85"/>
      <c r="BT275" s="85"/>
      <c r="BU275" s="85"/>
      <c r="BV275" s="85"/>
      <c r="BW275" s="85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9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9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9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9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9"/>
      <c r="GV275" s="8"/>
      <c r="GW275" s="8"/>
    </row>
    <row r="276" spans="1:205" s="2" customFormat="1" ht="17.100000000000001" customHeight="1">
      <c r="A276" s="13" t="s">
        <v>256</v>
      </c>
      <c r="B276" s="5">
        <v>1</v>
      </c>
      <c r="C276" s="5">
        <v>10</v>
      </c>
      <c r="D276" s="5"/>
      <c r="E276" s="5"/>
      <c r="F276" s="4">
        <f t="shared" ref="F276:F291" si="189">F$50</f>
        <v>1.044828215262998</v>
      </c>
      <c r="G276" s="5">
        <v>10</v>
      </c>
      <c r="H276" s="5"/>
      <c r="I276" s="5"/>
      <c r="J276" s="4">
        <f t="shared" ref="J276:J291" si="190">J$50</f>
        <v>1.3</v>
      </c>
      <c r="K276" s="69">
        <v>15</v>
      </c>
      <c r="L276" s="5"/>
      <c r="M276" s="5"/>
      <c r="N276" s="4">
        <f t="shared" ref="N276:N291" si="191">N$50</f>
        <v>1.1906779661016949</v>
      </c>
      <c r="O276" s="5">
        <v>15</v>
      </c>
      <c r="P276" s="5"/>
      <c r="Q276" s="5"/>
      <c r="R276" s="4">
        <f t="shared" ref="R276:R291" si="192">R$50</f>
        <v>1.0779333333333334</v>
      </c>
      <c r="S276" s="5">
        <v>5</v>
      </c>
      <c r="T276" s="5"/>
      <c r="U276" s="5"/>
      <c r="V276" s="4">
        <f t="shared" ref="V276:V291" si="193">V$50</f>
        <v>1.0563226632522409</v>
      </c>
      <c r="W276" s="5">
        <v>10</v>
      </c>
      <c r="X276" s="5"/>
      <c r="Y276" s="5"/>
      <c r="Z276" s="4">
        <f t="shared" ref="Z276:Z291" si="194">Z$50</f>
        <v>0.94919444197815861</v>
      </c>
      <c r="AA276" s="5">
        <v>10</v>
      </c>
      <c r="AB276" s="5"/>
      <c r="AC276" s="5"/>
      <c r="AD276" s="4">
        <f t="shared" ref="AD276:AD291" si="195">AD$50</f>
        <v>0.89635029315704551</v>
      </c>
      <c r="AE276" s="5">
        <v>10</v>
      </c>
      <c r="AF276" s="5" t="s">
        <v>418</v>
      </c>
      <c r="AG276" s="5" t="s">
        <v>418</v>
      </c>
      <c r="AH276" s="5" t="s">
        <v>418</v>
      </c>
      <c r="AI276" s="5" t="s">
        <v>418</v>
      </c>
      <c r="AJ276" s="31">
        <f t="shared" si="170"/>
        <v>1.0849034387611356</v>
      </c>
      <c r="AK276" s="32">
        <v>672</v>
      </c>
      <c r="AL276" s="24">
        <f t="shared" si="171"/>
        <v>729.1</v>
      </c>
      <c r="AM276" s="24">
        <f t="shared" si="172"/>
        <v>57.100000000000023</v>
      </c>
      <c r="AN276" s="24"/>
      <c r="AO276" s="24">
        <v>52.7</v>
      </c>
      <c r="AP276" s="24">
        <v>43.7</v>
      </c>
      <c r="AQ276" s="24">
        <v>76.8</v>
      </c>
      <c r="AR276" s="24">
        <v>65.2</v>
      </c>
      <c r="AS276" s="24"/>
      <c r="AT276" s="24">
        <v>70.3</v>
      </c>
      <c r="AU276" s="24">
        <v>26.7</v>
      </c>
      <c r="AV276" s="24">
        <v>112.8</v>
      </c>
      <c r="AW276" s="24">
        <v>69.400000000000006</v>
      </c>
      <c r="AX276" s="24">
        <v>92.1</v>
      </c>
      <c r="AY276" s="24">
        <v>90.8</v>
      </c>
      <c r="AZ276" s="24">
        <v>44.9</v>
      </c>
      <c r="BA276" s="24">
        <v>5.8</v>
      </c>
      <c r="BB276" s="24">
        <f t="shared" si="173"/>
        <v>-22.1</v>
      </c>
      <c r="BC276" s="63"/>
      <c r="BD276" s="39"/>
      <c r="BE276" s="39"/>
      <c r="BF276" s="63"/>
      <c r="BG276" s="63"/>
      <c r="BH276" s="39"/>
      <c r="BI276" s="24">
        <f t="shared" si="174"/>
        <v>-22.1</v>
      </c>
      <c r="BJ276" s="24"/>
      <c r="BK276" s="85"/>
      <c r="BL276" s="85"/>
      <c r="BM276" s="85"/>
      <c r="BN276" s="85"/>
      <c r="BO276" s="85"/>
      <c r="BP276" s="85"/>
      <c r="BQ276" s="85"/>
      <c r="BR276" s="85"/>
      <c r="BS276" s="85"/>
      <c r="BT276" s="85"/>
      <c r="BU276" s="85"/>
      <c r="BV276" s="85"/>
      <c r="BW276" s="85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9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9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9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9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8"/>
      <c r="GH276" s="8"/>
      <c r="GI276" s="8"/>
      <c r="GJ276" s="8"/>
      <c r="GK276" s="8"/>
      <c r="GL276" s="8"/>
      <c r="GM276" s="8"/>
      <c r="GN276" s="8"/>
      <c r="GO276" s="8"/>
      <c r="GP276" s="8"/>
      <c r="GQ276" s="8"/>
      <c r="GR276" s="8"/>
      <c r="GS276" s="8"/>
      <c r="GT276" s="8"/>
      <c r="GU276" s="9"/>
      <c r="GV276" s="8"/>
      <c r="GW276" s="8"/>
    </row>
    <row r="277" spans="1:205" s="2" customFormat="1" ht="17.100000000000001" customHeight="1">
      <c r="A277" s="13" t="s">
        <v>257</v>
      </c>
      <c r="B277" s="5">
        <v>1</v>
      </c>
      <c r="C277" s="5">
        <v>10</v>
      </c>
      <c r="D277" s="5"/>
      <c r="E277" s="5"/>
      <c r="F277" s="4">
        <f t="shared" si="189"/>
        <v>1.044828215262998</v>
      </c>
      <c r="G277" s="5">
        <v>10</v>
      </c>
      <c r="H277" s="5"/>
      <c r="I277" s="5"/>
      <c r="J277" s="4">
        <f t="shared" si="190"/>
        <v>1.3</v>
      </c>
      <c r="K277" s="69">
        <v>15</v>
      </c>
      <c r="L277" s="5"/>
      <c r="M277" s="5"/>
      <c r="N277" s="4">
        <f t="shared" si="191"/>
        <v>1.1906779661016949</v>
      </c>
      <c r="O277" s="5">
        <v>15</v>
      </c>
      <c r="P277" s="5"/>
      <c r="Q277" s="5"/>
      <c r="R277" s="4">
        <f t="shared" si="192"/>
        <v>1.0779333333333334</v>
      </c>
      <c r="S277" s="5">
        <v>5</v>
      </c>
      <c r="T277" s="5"/>
      <c r="U277" s="5"/>
      <c r="V277" s="4">
        <f t="shared" si="193"/>
        <v>1.0563226632522409</v>
      </c>
      <c r="W277" s="5">
        <v>10</v>
      </c>
      <c r="X277" s="5"/>
      <c r="Y277" s="5"/>
      <c r="Z277" s="4">
        <f t="shared" si="194"/>
        <v>0.94919444197815861</v>
      </c>
      <c r="AA277" s="5">
        <v>10</v>
      </c>
      <c r="AB277" s="5"/>
      <c r="AC277" s="5"/>
      <c r="AD277" s="4">
        <f t="shared" si="195"/>
        <v>0.89635029315704551</v>
      </c>
      <c r="AE277" s="5">
        <v>10</v>
      </c>
      <c r="AF277" s="5" t="s">
        <v>418</v>
      </c>
      <c r="AG277" s="5" t="s">
        <v>418</v>
      </c>
      <c r="AH277" s="5" t="s">
        <v>418</v>
      </c>
      <c r="AI277" s="5" t="s">
        <v>418</v>
      </c>
      <c r="AJ277" s="31">
        <f t="shared" si="170"/>
        <v>1.0849034387611356</v>
      </c>
      <c r="AK277" s="32">
        <v>886</v>
      </c>
      <c r="AL277" s="24">
        <f t="shared" si="171"/>
        <v>961.2</v>
      </c>
      <c r="AM277" s="24">
        <f t="shared" si="172"/>
        <v>75.200000000000045</v>
      </c>
      <c r="AN277" s="24"/>
      <c r="AO277" s="24">
        <v>91.2</v>
      </c>
      <c r="AP277" s="24">
        <v>72</v>
      </c>
      <c r="AQ277" s="24">
        <v>93.4</v>
      </c>
      <c r="AR277" s="24">
        <v>79.900000000000006</v>
      </c>
      <c r="AS277" s="24"/>
      <c r="AT277" s="24">
        <v>83.8</v>
      </c>
      <c r="AU277" s="24">
        <v>95.1</v>
      </c>
      <c r="AV277" s="24">
        <v>125.5</v>
      </c>
      <c r="AW277" s="24">
        <v>91.7</v>
      </c>
      <c r="AX277" s="24">
        <v>67.2</v>
      </c>
      <c r="AY277" s="24">
        <v>119.8</v>
      </c>
      <c r="AZ277" s="24">
        <v>59.1</v>
      </c>
      <c r="BA277" s="24">
        <v>11.6</v>
      </c>
      <c r="BB277" s="24">
        <f t="shared" si="173"/>
        <v>-29.1</v>
      </c>
      <c r="BC277" s="63"/>
      <c r="BD277" s="39"/>
      <c r="BE277" s="39"/>
      <c r="BF277" s="63"/>
      <c r="BG277" s="63"/>
      <c r="BH277" s="39"/>
      <c r="BI277" s="24">
        <f t="shared" si="174"/>
        <v>-29.1</v>
      </c>
      <c r="BJ277" s="24"/>
      <c r="BK277" s="85"/>
      <c r="BL277" s="85"/>
      <c r="BM277" s="85"/>
      <c r="BN277" s="85"/>
      <c r="BO277" s="85"/>
      <c r="BP277" s="85"/>
      <c r="BQ277" s="85"/>
      <c r="BR277" s="85"/>
      <c r="BS277" s="85"/>
      <c r="BT277" s="85"/>
      <c r="BU277" s="85"/>
      <c r="BV277" s="85"/>
      <c r="BW277" s="85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9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9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9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9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8"/>
      <c r="GH277" s="8"/>
      <c r="GI277" s="8"/>
      <c r="GJ277" s="8"/>
      <c r="GK277" s="8"/>
      <c r="GL277" s="8"/>
      <c r="GM277" s="8"/>
      <c r="GN277" s="8"/>
      <c r="GO277" s="8"/>
      <c r="GP277" s="8"/>
      <c r="GQ277" s="8"/>
      <c r="GR277" s="8"/>
      <c r="GS277" s="8"/>
      <c r="GT277" s="8"/>
      <c r="GU277" s="9"/>
      <c r="GV277" s="8"/>
      <c r="GW277" s="8"/>
    </row>
    <row r="278" spans="1:205" s="2" customFormat="1" ht="17.100000000000001" customHeight="1">
      <c r="A278" s="13" t="s">
        <v>258</v>
      </c>
      <c r="B278" s="5">
        <v>1</v>
      </c>
      <c r="C278" s="5">
        <v>10</v>
      </c>
      <c r="D278" s="5"/>
      <c r="E278" s="5"/>
      <c r="F278" s="4">
        <f t="shared" si="189"/>
        <v>1.044828215262998</v>
      </c>
      <c r="G278" s="5">
        <v>10</v>
      </c>
      <c r="H278" s="5"/>
      <c r="I278" s="5"/>
      <c r="J278" s="4">
        <f t="shared" si="190"/>
        <v>1.3</v>
      </c>
      <c r="K278" s="69">
        <v>15</v>
      </c>
      <c r="L278" s="5"/>
      <c r="M278" s="5"/>
      <c r="N278" s="4">
        <f t="shared" si="191"/>
        <v>1.1906779661016949</v>
      </c>
      <c r="O278" s="5">
        <v>15</v>
      </c>
      <c r="P278" s="5"/>
      <c r="Q278" s="5"/>
      <c r="R278" s="4">
        <f t="shared" si="192"/>
        <v>1.0779333333333334</v>
      </c>
      <c r="S278" s="5">
        <v>5</v>
      </c>
      <c r="T278" s="5"/>
      <c r="U278" s="5"/>
      <c r="V278" s="4">
        <f t="shared" si="193"/>
        <v>1.0563226632522409</v>
      </c>
      <c r="W278" s="5">
        <v>10</v>
      </c>
      <c r="X278" s="5"/>
      <c r="Y278" s="5"/>
      <c r="Z278" s="4">
        <f t="shared" si="194"/>
        <v>0.94919444197815861</v>
      </c>
      <c r="AA278" s="5">
        <v>10</v>
      </c>
      <c r="AB278" s="5"/>
      <c r="AC278" s="5"/>
      <c r="AD278" s="4">
        <f t="shared" si="195"/>
        <v>0.89635029315704551</v>
      </c>
      <c r="AE278" s="5">
        <v>10</v>
      </c>
      <c r="AF278" s="5" t="s">
        <v>418</v>
      </c>
      <c r="AG278" s="5" t="s">
        <v>418</v>
      </c>
      <c r="AH278" s="5" t="s">
        <v>418</v>
      </c>
      <c r="AI278" s="5" t="s">
        <v>418</v>
      </c>
      <c r="AJ278" s="31">
        <f t="shared" si="170"/>
        <v>1.0849034387611356</v>
      </c>
      <c r="AK278" s="32">
        <v>1587</v>
      </c>
      <c r="AL278" s="24">
        <f t="shared" si="171"/>
        <v>1721.7</v>
      </c>
      <c r="AM278" s="24">
        <f t="shared" si="172"/>
        <v>134.70000000000005</v>
      </c>
      <c r="AN278" s="24"/>
      <c r="AO278" s="24">
        <v>96.4</v>
      </c>
      <c r="AP278" s="24">
        <v>119.3</v>
      </c>
      <c r="AQ278" s="24">
        <v>207.2</v>
      </c>
      <c r="AR278" s="24">
        <v>164.7</v>
      </c>
      <c r="AS278" s="24"/>
      <c r="AT278" s="24">
        <v>170.2</v>
      </c>
      <c r="AU278" s="24">
        <v>0</v>
      </c>
      <c r="AV278" s="24">
        <v>357.7</v>
      </c>
      <c r="AW278" s="24">
        <v>170.2</v>
      </c>
      <c r="AX278" s="24">
        <v>167.8</v>
      </c>
      <c r="AY278" s="24">
        <v>214.6</v>
      </c>
      <c r="AZ278" s="24">
        <v>105.9</v>
      </c>
      <c r="BA278" s="24"/>
      <c r="BB278" s="24">
        <f t="shared" si="173"/>
        <v>-52.3</v>
      </c>
      <c r="BC278" s="63"/>
      <c r="BD278" s="39"/>
      <c r="BE278" s="39"/>
      <c r="BF278" s="63"/>
      <c r="BG278" s="63"/>
      <c r="BH278" s="39"/>
      <c r="BI278" s="24">
        <f t="shared" si="174"/>
        <v>-52.3</v>
      </c>
      <c r="BJ278" s="24"/>
      <c r="BK278" s="85"/>
      <c r="BL278" s="85"/>
      <c r="BM278" s="85"/>
      <c r="BN278" s="85"/>
      <c r="BO278" s="85"/>
      <c r="BP278" s="85"/>
      <c r="BQ278" s="85"/>
      <c r="BR278" s="85"/>
      <c r="BS278" s="85"/>
      <c r="BT278" s="85"/>
      <c r="BU278" s="85"/>
      <c r="BV278" s="85"/>
      <c r="BW278" s="85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9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9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9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9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8"/>
      <c r="GH278" s="8"/>
      <c r="GI278" s="8"/>
      <c r="GJ278" s="8"/>
      <c r="GK278" s="8"/>
      <c r="GL278" s="8"/>
      <c r="GM278" s="8"/>
      <c r="GN278" s="8"/>
      <c r="GO278" s="8"/>
      <c r="GP278" s="8"/>
      <c r="GQ278" s="8"/>
      <c r="GR278" s="8"/>
      <c r="GS278" s="8"/>
      <c r="GT278" s="8"/>
      <c r="GU278" s="9"/>
      <c r="GV278" s="8"/>
      <c r="GW278" s="8"/>
    </row>
    <row r="279" spans="1:205" s="2" customFormat="1" ht="17.100000000000001" customHeight="1">
      <c r="A279" s="13" t="s">
        <v>259</v>
      </c>
      <c r="B279" s="5">
        <v>1</v>
      </c>
      <c r="C279" s="5">
        <v>10</v>
      </c>
      <c r="D279" s="5"/>
      <c r="E279" s="5"/>
      <c r="F279" s="4">
        <f t="shared" si="189"/>
        <v>1.044828215262998</v>
      </c>
      <c r="G279" s="5">
        <v>10</v>
      </c>
      <c r="H279" s="5"/>
      <c r="I279" s="5"/>
      <c r="J279" s="4">
        <f t="shared" si="190"/>
        <v>1.3</v>
      </c>
      <c r="K279" s="69">
        <v>15</v>
      </c>
      <c r="L279" s="5"/>
      <c r="M279" s="5"/>
      <c r="N279" s="4">
        <f t="shared" si="191"/>
        <v>1.1906779661016949</v>
      </c>
      <c r="O279" s="5">
        <v>15</v>
      </c>
      <c r="P279" s="5"/>
      <c r="Q279" s="5"/>
      <c r="R279" s="4">
        <f t="shared" si="192"/>
        <v>1.0779333333333334</v>
      </c>
      <c r="S279" s="5">
        <v>5</v>
      </c>
      <c r="T279" s="5"/>
      <c r="U279" s="5"/>
      <c r="V279" s="4">
        <f t="shared" si="193"/>
        <v>1.0563226632522409</v>
      </c>
      <c r="W279" s="5">
        <v>10</v>
      </c>
      <c r="X279" s="5"/>
      <c r="Y279" s="5"/>
      <c r="Z279" s="4">
        <f t="shared" si="194"/>
        <v>0.94919444197815861</v>
      </c>
      <c r="AA279" s="5">
        <v>10</v>
      </c>
      <c r="AB279" s="5"/>
      <c r="AC279" s="5"/>
      <c r="AD279" s="4">
        <f t="shared" si="195"/>
        <v>0.89635029315704551</v>
      </c>
      <c r="AE279" s="5">
        <v>10</v>
      </c>
      <c r="AF279" s="5" t="s">
        <v>418</v>
      </c>
      <c r="AG279" s="5" t="s">
        <v>418</v>
      </c>
      <c r="AH279" s="5" t="s">
        <v>418</v>
      </c>
      <c r="AI279" s="5" t="s">
        <v>418</v>
      </c>
      <c r="AJ279" s="31">
        <f t="shared" si="170"/>
        <v>1.0849034387611356</v>
      </c>
      <c r="AK279" s="32">
        <v>551</v>
      </c>
      <c r="AL279" s="24">
        <f t="shared" si="171"/>
        <v>597.79999999999995</v>
      </c>
      <c r="AM279" s="24">
        <f t="shared" si="172"/>
        <v>46.799999999999955</v>
      </c>
      <c r="AN279" s="24"/>
      <c r="AO279" s="24">
        <v>35.299999999999997</v>
      </c>
      <c r="AP279" s="24">
        <v>51.2</v>
      </c>
      <c r="AQ279" s="24">
        <v>55.4</v>
      </c>
      <c r="AR279" s="24">
        <v>71.400000000000006</v>
      </c>
      <c r="AS279" s="24"/>
      <c r="AT279" s="24">
        <v>55</v>
      </c>
      <c r="AU279" s="24">
        <v>17.3</v>
      </c>
      <c r="AV279" s="24">
        <v>104</v>
      </c>
      <c r="AW279" s="24">
        <v>34.299999999999997</v>
      </c>
      <c r="AX279" s="24">
        <v>80.7</v>
      </c>
      <c r="AY279" s="24">
        <v>74.599999999999994</v>
      </c>
      <c r="AZ279" s="24">
        <v>36.799999999999997</v>
      </c>
      <c r="BA279" s="24"/>
      <c r="BB279" s="24">
        <f t="shared" si="173"/>
        <v>-18.2</v>
      </c>
      <c r="BC279" s="63"/>
      <c r="BD279" s="39"/>
      <c r="BE279" s="39"/>
      <c r="BF279" s="63"/>
      <c r="BG279" s="63"/>
      <c r="BH279" s="39"/>
      <c r="BI279" s="24">
        <f t="shared" si="174"/>
        <v>-18.2</v>
      </c>
      <c r="BJ279" s="24"/>
      <c r="BK279" s="85"/>
      <c r="BL279" s="85"/>
      <c r="BM279" s="85"/>
      <c r="BN279" s="85"/>
      <c r="BO279" s="85"/>
      <c r="BP279" s="85"/>
      <c r="BQ279" s="85"/>
      <c r="BR279" s="85"/>
      <c r="BS279" s="85"/>
      <c r="BT279" s="85"/>
      <c r="BU279" s="85"/>
      <c r="BV279" s="85"/>
      <c r="BW279" s="85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9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9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9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9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8"/>
      <c r="GH279" s="8"/>
      <c r="GI279" s="8"/>
      <c r="GJ279" s="8"/>
      <c r="GK279" s="8"/>
      <c r="GL279" s="8"/>
      <c r="GM279" s="8"/>
      <c r="GN279" s="8"/>
      <c r="GO279" s="8"/>
      <c r="GP279" s="8"/>
      <c r="GQ279" s="8"/>
      <c r="GR279" s="8"/>
      <c r="GS279" s="8"/>
      <c r="GT279" s="8"/>
      <c r="GU279" s="9"/>
      <c r="GV279" s="8"/>
      <c r="GW279" s="8"/>
    </row>
    <row r="280" spans="1:205" s="2" customFormat="1" ht="17.100000000000001" customHeight="1">
      <c r="A280" s="13" t="s">
        <v>260</v>
      </c>
      <c r="B280" s="5">
        <v>1</v>
      </c>
      <c r="C280" s="5">
        <v>10</v>
      </c>
      <c r="D280" s="5"/>
      <c r="E280" s="5"/>
      <c r="F280" s="4">
        <f t="shared" si="189"/>
        <v>1.044828215262998</v>
      </c>
      <c r="G280" s="5">
        <v>10</v>
      </c>
      <c r="H280" s="5"/>
      <c r="I280" s="5"/>
      <c r="J280" s="4">
        <f t="shared" si="190"/>
        <v>1.3</v>
      </c>
      <c r="K280" s="69">
        <v>15</v>
      </c>
      <c r="L280" s="5"/>
      <c r="M280" s="5"/>
      <c r="N280" s="4">
        <f t="shared" si="191"/>
        <v>1.1906779661016949</v>
      </c>
      <c r="O280" s="5">
        <v>15</v>
      </c>
      <c r="P280" s="5"/>
      <c r="Q280" s="5"/>
      <c r="R280" s="4">
        <f t="shared" si="192"/>
        <v>1.0779333333333334</v>
      </c>
      <c r="S280" s="5">
        <v>5</v>
      </c>
      <c r="T280" s="5"/>
      <c r="U280" s="5"/>
      <c r="V280" s="4">
        <f t="shared" si="193"/>
        <v>1.0563226632522409</v>
      </c>
      <c r="W280" s="5">
        <v>10</v>
      </c>
      <c r="X280" s="5"/>
      <c r="Y280" s="5"/>
      <c r="Z280" s="4">
        <f t="shared" si="194"/>
        <v>0.94919444197815861</v>
      </c>
      <c r="AA280" s="5">
        <v>10</v>
      </c>
      <c r="AB280" s="5"/>
      <c r="AC280" s="5"/>
      <c r="AD280" s="4">
        <f t="shared" si="195"/>
        <v>0.89635029315704551</v>
      </c>
      <c r="AE280" s="5">
        <v>10</v>
      </c>
      <c r="AF280" s="5" t="s">
        <v>418</v>
      </c>
      <c r="AG280" s="5" t="s">
        <v>418</v>
      </c>
      <c r="AH280" s="5" t="s">
        <v>418</v>
      </c>
      <c r="AI280" s="5" t="s">
        <v>418</v>
      </c>
      <c r="AJ280" s="31">
        <f t="shared" si="170"/>
        <v>1.0849034387611356</v>
      </c>
      <c r="AK280" s="32">
        <v>1151</v>
      </c>
      <c r="AL280" s="24">
        <f t="shared" si="171"/>
        <v>1248.7</v>
      </c>
      <c r="AM280" s="24">
        <f t="shared" si="172"/>
        <v>97.700000000000045</v>
      </c>
      <c r="AN280" s="24"/>
      <c r="AO280" s="24">
        <v>95.6</v>
      </c>
      <c r="AP280" s="24">
        <v>123.5</v>
      </c>
      <c r="AQ280" s="24">
        <v>140.4</v>
      </c>
      <c r="AR280" s="24">
        <v>94.1</v>
      </c>
      <c r="AS280" s="24"/>
      <c r="AT280" s="24">
        <v>88.3</v>
      </c>
      <c r="AU280" s="24">
        <v>94.2</v>
      </c>
      <c r="AV280" s="24">
        <v>149.5</v>
      </c>
      <c r="AW280" s="24">
        <v>123.5</v>
      </c>
      <c r="AX280" s="24">
        <v>136.19999999999999</v>
      </c>
      <c r="AY280" s="24">
        <v>155.69999999999999</v>
      </c>
      <c r="AZ280" s="24">
        <v>76.8</v>
      </c>
      <c r="BA280" s="24">
        <v>8.8000000000000007</v>
      </c>
      <c r="BB280" s="24">
        <f t="shared" si="173"/>
        <v>-37.9</v>
      </c>
      <c r="BC280" s="63"/>
      <c r="BD280" s="39"/>
      <c r="BE280" s="39"/>
      <c r="BF280" s="63"/>
      <c r="BG280" s="63"/>
      <c r="BH280" s="39"/>
      <c r="BI280" s="24">
        <f t="shared" si="174"/>
        <v>-37.9</v>
      </c>
      <c r="BJ280" s="24"/>
      <c r="BK280" s="85"/>
      <c r="BL280" s="85"/>
      <c r="BM280" s="85"/>
      <c r="BN280" s="85"/>
      <c r="BO280" s="85"/>
      <c r="BP280" s="85"/>
      <c r="BQ280" s="85"/>
      <c r="BR280" s="85"/>
      <c r="BS280" s="85"/>
      <c r="BT280" s="85"/>
      <c r="BU280" s="85"/>
      <c r="BV280" s="85"/>
      <c r="BW280" s="85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9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9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9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9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8"/>
      <c r="GH280" s="8"/>
      <c r="GI280" s="8"/>
      <c r="GJ280" s="8"/>
      <c r="GK280" s="8"/>
      <c r="GL280" s="8"/>
      <c r="GM280" s="8"/>
      <c r="GN280" s="8"/>
      <c r="GO280" s="8"/>
      <c r="GP280" s="8"/>
      <c r="GQ280" s="8"/>
      <c r="GR280" s="8"/>
      <c r="GS280" s="8"/>
      <c r="GT280" s="8"/>
      <c r="GU280" s="9"/>
      <c r="GV280" s="8"/>
      <c r="GW280" s="8"/>
    </row>
    <row r="281" spans="1:205" s="2" customFormat="1" ht="17.100000000000001" customHeight="1">
      <c r="A281" s="13" t="s">
        <v>261</v>
      </c>
      <c r="B281" s="5">
        <v>1</v>
      </c>
      <c r="C281" s="5">
        <v>10</v>
      </c>
      <c r="D281" s="5"/>
      <c r="E281" s="5"/>
      <c r="F281" s="4">
        <f t="shared" si="189"/>
        <v>1.044828215262998</v>
      </c>
      <c r="G281" s="5">
        <v>10</v>
      </c>
      <c r="H281" s="5"/>
      <c r="I281" s="5"/>
      <c r="J281" s="4">
        <f t="shared" si="190"/>
        <v>1.3</v>
      </c>
      <c r="K281" s="69">
        <v>15</v>
      </c>
      <c r="L281" s="5"/>
      <c r="M281" s="5"/>
      <c r="N281" s="4">
        <f t="shared" si="191"/>
        <v>1.1906779661016949</v>
      </c>
      <c r="O281" s="5">
        <v>15</v>
      </c>
      <c r="P281" s="5"/>
      <c r="Q281" s="5"/>
      <c r="R281" s="4">
        <f t="shared" si="192"/>
        <v>1.0779333333333334</v>
      </c>
      <c r="S281" s="5">
        <v>5</v>
      </c>
      <c r="T281" s="5"/>
      <c r="U281" s="5"/>
      <c r="V281" s="4">
        <f t="shared" si="193"/>
        <v>1.0563226632522409</v>
      </c>
      <c r="W281" s="5">
        <v>10</v>
      </c>
      <c r="X281" s="5"/>
      <c r="Y281" s="5"/>
      <c r="Z281" s="4">
        <f t="shared" si="194"/>
        <v>0.94919444197815861</v>
      </c>
      <c r="AA281" s="5">
        <v>10</v>
      </c>
      <c r="AB281" s="5"/>
      <c r="AC281" s="5"/>
      <c r="AD281" s="4">
        <f t="shared" si="195"/>
        <v>0.89635029315704551</v>
      </c>
      <c r="AE281" s="5">
        <v>10</v>
      </c>
      <c r="AF281" s="5" t="s">
        <v>418</v>
      </c>
      <c r="AG281" s="5" t="s">
        <v>418</v>
      </c>
      <c r="AH281" s="5" t="s">
        <v>418</v>
      </c>
      <c r="AI281" s="5" t="s">
        <v>418</v>
      </c>
      <c r="AJ281" s="31">
        <f t="shared" si="170"/>
        <v>1.0849034387611356</v>
      </c>
      <c r="AK281" s="32">
        <v>971</v>
      </c>
      <c r="AL281" s="24">
        <f t="shared" si="171"/>
        <v>1053.4000000000001</v>
      </c>
      <c r="AM281" s="24">
        <f t="shared" si="172"/>
        <v>82.400000000000091</v>
      </c>
      <c r="AN281" s="24"/>
      <c r="AO281" s="24">
        <v>98.9</v>
      </c>
      <c r="AP281" s="24">
        <v>100.9</v>
      </c>
      <c r="AQ281" s="24">
        <v>53.4</v>
      </c>
      <c r="AR281" s="24">
        <v>102.5</v>
      </c>
      <c r="AS281" s="24"/>
      <c r="AT281" s="24">
        <v>78</v>
      </c>
      <c r="AU281" s="24">
        <v>31.6</v>
      </c>
      <c r="AV281" s="24">
        <v>126.9</v>
      </c>
      <c r="AW281" s="24">
        <v>100</v>
      </c>
      <c r="AX281" s="24">
        <v>148.19999999999999</v>
      </c>
      <c r="AY281" s="24">
        <v>131.30000000000001</v>
      </c>
      <c r="AZ281" s="24">
        <v>64.8</v>
      </c>
      <c r="BA281" s="24">
        <v>48.9</v>
      </c>
      <c r="BB281" s="24">
        <f t="shared" si="173"/>
        <v>-32</v>
      </c>
      <c r="BC281" s="63"/>
      <c r="BD281" s="39"/>
      <c r="BE281" s="39"/>
      <c r="BF281" s="63"/>
      <c r="BG281" s="63"/>
      <c r="BH281" s="39"/>
      <c r="BI281" s="24">
        <f t="shared" si="174"/>
        <v>-32</v>
      </c>
      <c r="BJ281" s="24"/>
      <c r="BK281" s="85"/>
      <c r="BL281" s="85"/>
      <c r="BM281" s="85"/>
      <c r="BN281" s="85"/>
      <c r="BO281" s="85"/>
      <c r="BP281" s="85"/>
      <c r="BQ281" s="85"/>
      <c r="BR281" s="85"/>
      <c r="BS281" s="85"/>
      <c r="BT281" s="85"/>
      <c r="BU281" s="85"/>
      <c r="BV281" s="85"/>
      <c r="BW281" s="85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9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9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9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9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9"/>
      <c r="GV281" s="8"/>
      <c r="GW281" s="8"/>
    </row>
    <row r="282" spans="1:205" s="2" customFormat="1" ht="17.100000000000001" customHeight="1">
      <c r="A282" s="13" t="s">
        <v>262</v>
      </c>
      <c r="B282" s="5">
        <v>1</v>
      </c>
      <c r="C282" s="5">
        <v>10</v>
      </c>
      <c r="D282" s="5"/>
      <c r="E282" s="5"/>
      <c r="F282" s="4">
        <f t="shared" si="189"/>
        <v>1.044828215262998</v>
      </c>
      <c r="G282" s="5">
        <v>10</v>
      </c>
      <c r="H282" s="5"/>
      <c r="I282" s="5"/>
      <c r="J282" s="4">
        <f t="shared" si="190"/>
        <v>1.3</v>
      </c>
      <c r="K282" s="69">
        <v>15</v>
      </c>
      <c r="L282" s="5"/>
      <c r="M282" s="5"/>
      <c r="N282" s="4">
        <f t="shared" si="191"/>
        <v>1.1906779661016949</v>
      </c>
      <c r="O282" s="5">
        <v>15</v>
      </c>
      <c r="P282" s="5"/>
      <c r="Q282" s="5"/>
      <c r="R282" s="4">
        <f t="shared" si="192"/>
        <v>1.0779333333333334</v>
      </c>
      <c r="S282" s="5">
        <v>5</v>
      </c>
      <c r="T282" s="5"/>
      <c r="U282" s="5"/>
      <c r="V282" s="4">
        <f t="shared" si="193"/>
        <v>1.0563226632522409</v>
      </c>
      <c r="W282" s="5">
        <v>10</v>
      </c>
      <c r="X282" s="5"/>
      <c r="Y282" s="5"/>
      <c r="Z282" s="4">
        <f t="shared" si="194"/>
        <v>0.94919444197815861</v>
      </c>
      <c r="AA282" s="5">
        <v>10</v>
      </c>
      <c r="AB282" s="5"/>
      <c r="AC282" s="5"/>
      <c r="AD282" s="4">
        <f t="shared" si="195"/>
        <v>0.89635029315704551</v>
      </c>
      <c r="AE282" s="5">
        <v>10</v>
      </c>
      <c r="AF282" s="5" t="s">
        <v>418</v>
      </c>
      <c r="AG282" s="5" t="s">
        <v>418</v>
      </c>
      <c r="AH282" s="5" t="s">
        <v>418</v>
      </c>
      <c r="AI282" s="5" t="s">
        <v>418</v>
      </c>
      <c r="AJ282" s="31">
        <f t="shared" si="170"/>
        <v>1.0849034387611356</v>
      </c>
      <c r="AK282" s="32">
        <v>1350</v>
      </c>
      <c r="AL282" s="24">
        <f t="shared" si="171"/>
        <v>1464.6</v>
      </c>
      <c r="AM282" s="24">
        <f t="shared" si="172"/>
        <v>114.59999999999991</v>
      </c>
      <c r="AN282" s="24"/>
      <c r="AO282" s="24">
        <v>144.80000000000001</v>
      </c>
      <c r="AP282" s="24">
        <v>114.7</v>
      </c>
      <c r="AQ282" s="24">
        <v>121.6</v>
      </c>
      <c r="AR282" s="24">
        <v>166.2</v>
      </c>
      <c r="AS282" s="24"/>
      <c r="AT282" s="24">
        <v>87.6</v>
      </c>
      <c r="AU282" s="24">
        <v>0</v>
      </c>
      <c r="AV282" s="24">
        <v>276.39999999999998</v>
      </c>
      <c r="AW282" s="24">
        <v>139.9</v>
      </c>
      <c r="AX282" s="24">
        <v>185.2</v>
      </c>
      <c r="AY282" s="24">
        <v>182.6</v>
      </c>
      <c r="AZ282" s="24">
        <v>90.1</v>
      </c>
      <c r="BA282" s="24"/>
      <c r="BB282" s="24">
        <f t="shared" si="173"/>
        <v>-44.5</v>
      </c>
      <c r="BC282" s="63"/>
      <c r="BD282" s="39"/>
      <c r="BE282" s="39"/>
      <c r="BF282" s="63"/>
      <c r="BG282" s="63"/>
      <c r="BH282" s="39"/>
      <c r="BI282" s="24">
        <f t="shared" si="174"/>
        <v>-44.5</v>
      </c>
      <c r="BJ282" s="24"/>
      <c r="BK282" s="85"/>
      <c r="BL282" s="85"/>
      <c r="BM282" s="85"/>
      <c r="BN282" s="85"/>
      <c r="BO282" s="85"/>
      <c r="BP282" s="85"/>
      <c r="BQ282" s="85"/>
      <c r="BR282" s="85"/>
      <c r="BS282" s="85"/>
      <c r="BT282" s="85"/>
      <c r="BU282" s="85"/>
      <c r="BV282" s="85"/>
      <c r="BW282" s="85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9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9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9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9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9"/>
      <c r="GV282" s="8"/>
      <c r="GW282" s="8"/>
    </row>
    <row r="283" spans="1:205" s="2" customFormat="1" ht="17.100000000000001" customHeight="1">
      <c r="A283" s="13" t="s">
        <v>263</v>
      </c>
      <c r="B283" s="5">
        <v>1</v>
      </c>
      <c r="C283" s="5">
        <v>10</v>
      </c>
      <c r="D283" s="5"/>
      <c r="E283" s="5"/>
      <c r="F283" s="4">
        <f t="shared" si="189"/>
        <v>1.044828215262998</v>
      </c>
      <c r="G283" s="5">
        <v>10</v>
      </c>
      <c r="H283" s="5"/>
      <c r="I283" s="5"/>
      <c r="J283" s="4">
        <f t="shared" si="190"/>
        <v>1.3</v>
      </c>
      <c r="K283" s="69">
        <v>15</v>
      </c>
      <c r="L283" s="5"/>
      <c r="M283" s="5"/>
      <c r="N283" s="4">
        <f t="shared" si="191"/>
        <v>1.1906779661016949</v>
      </c>
      <c r="O283" s="5">
        <v>15</v>
      </c>
      <c r="P283" s="5"/>
      <c r="Q283" s="5"/>
      <c r="R283" s="4">
        <f t="shared" si="192"/>
        <v>1.0779333333333334</v>
      </c>
      <c r="S283" s="5">
        <v>5</v>
      </c>
      <c r="T283" s="5"/>
      <c r="U283" s="5"/>
      <c r="V283" s="4">
        <f t="shared" si="193"/>
        <v>1.0563226632522409</v>
      </c>
      <c r="W283" s="5">
        <v>10</v>
      </c>
      <c r="X283" s="5"/>
      <c r="Y283" s="5"/>
      <c r="Z283" s="4">
        <f t="shared" si="194"/>
        <v>0.94919444197815861</v>
      </c>
      <c r="AA283" s="5">
        <v>10</v>
      </c>
      <c r="AB283" s="5"/>
      <c r="AC283" s="5"/>
      <c r="AD283" s="4">
        <f t="shared" si="195"/>
        <v>0.89635029315704551</v>
      </c>
      <c r="AE283" s="5">
        <v>10</v>
      </c>
      <c r="AF283" s="5" t="s">
        <v>418</v>
      </c>
      <c r="AG283" s="5" t="s">
        <v>418</v>
      </c>
      <c r="AH283" s="5" t="s">
        <v>418</v>
      </c>
      <c r="AI283" s="5" t="s">
        <v>418</v>
      </c>
      <c r="AJ283" s="31">
        <f t="shared" si="170"/>
        <v>1.0849034387611356</v>
      </c>
      <c r="AK283" s="32">
        <v>1085</v>
      </c>
      <c r="AL283" s="24">
        <f t="shared" si="171"/>
        <v>1177.0999999999999</v>
      </c>
      <c r="AM283" s="24">
        <f t="shared" si="172"/>
        <v>92.099999999999909</v>
      </c>
      <c r="AN283" s="24"/>
      <c r="AO283" s="24">
        <v>111.9</v>
      </c>
      <c r="AP283" s="24">
        <v>88.4</v>
      </c>
      <c r="AQ283" s="24">
        <v>139.19999999999999</v>
      </c>
      <c r="AR283" s="24">
        <v>95.9</v>
      </c>
      <c r="AS283" s="24"/>
      <c r="AT283" s="24">
        <v>105.9</v>
      </c>
      <c r="AU283" s="24">
        <v>0</v>
      </c>
      <c r="AV283" s="24">
        <v>236</v>
      </c>
      <c r="AW283" s="24">
        <v>115.7</v>
      </c>
      <c r="AX283" s="24">
        <v>91.6</v>
      </c>
      <c r="AY283" s="24">
        <v>146.69999999999999</v>
      </c>
      <c r="AZ283" s="24">
        <v>72.400000000000006</v>
      </c>
      <c r="BA283" s="24">
        <v>9.1</v>
      </c>
      <c r="BB283" s="24">
        <f t="shared" si="173"/>
        <v>-35.700000000000003</v>
      </c>
      <c r="BC283" s="63"/>
      <c r="BD283" s="39"/>
      <c r="BE283" s="39"/>
      <c r="BF283" s="63"/>
      <c r="BG283" s="63"/>
      <c r="BH283" s="39"/>
      <c r="BI283" s="24">
        <f t="shared" si="174"/>
        <v>-35.700000000000003</v>
      </c>
      <c r="BJ283" s="24"/>
      <c r="BK283" s="85"/>
      <c r="BL283" s="85"/>
      <c r="BM283" s="85"/>
      <c r="BN283" s="85"/>
      <c r="BO283" s="85"/>
      <c r="BP283" s="85"/>
      <c r="BQ283" s="85"/>
      <c r="BR283" s="85"/>
      <c r="BS283" s="85"/>
      <c r="BT283" s="85"/>
      <c r="BU283" s="85"/>
      <c r="BV283" s="85"/>
      <c r="BW283" s="85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9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9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9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9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9"/>
      <c r="GV283" s="8"/>
      <c r="GW283" s="8"/>
    </row>
    <row r="284" spans="1:205" s="2" customFormat="1" ht="17.100000000000001" customHeight="1">
      <c r="A284" s="13" t="s">
        <v>264</v>
      </c>
      <c r="B284" s="5">
        <v>1</v>
      </c>
      <c r="C284" s="5">
        <v>10</v>
      </c>
      <c r="D284" s="5"/>
      <c r="E284" s="5"/>
      <c r="F284" s="4">
        <f t="shared" si="189"/>
        <v>1.044828215262998</v>
      </c>
      <c r="G284" s="5">
        <v>10</v>
      </c>
      <c r="H284" s="5"/>
      <c r="I284" s="5"/>
      <c r="J284" s="4">
        <f t="shared" si="190"/>
        <v>1.3</v>
      </c>
      <c r="K284" s="69">
        <v>15</v>
      </c>
      <c r="L284" s="5"/>
      <c r="M284" s="5"/>
      <c r="N284" s="4">
        <f t="shared" si="191"/>
        <v>1.1906779661016949</v>
      </c>
      <c r="O284" s="5">
        <v>15</v>
      </c>
      <c r="P284" s="5"/>
      <c r="Q284" s="5"/>
      <c r="R284" s="4">
        <f t="shared" si="192"/>
        <v>1.0779333333333334</v>
      </c>
      <c r="S284" s="5">
        <v>5</v>
      </c>
      <c r="T284" s="5"/>
      <c r="U284" s="5"/>
      <c r="V284" s="4">
        <f t="shared" si="193"/>
        <v>1.0563226632522409</v>
      </c>
      <c r="W284" s="5">
        <v>10</v>
      </c>
      <c r="X284" s="5"/>
      <c r="Y284" s="5"/>
      <c r="Z284" s="4">
        <f t="shared" si="194"/>
        <v>0.94919444197815861</v>
      </c>
      <c r="AA284" s="5">
        <v>10</v>
      </c>
      <c r="AB284" s="5"/>
      <c r="AC284" s="5"/>
      <c r="AD284" s="4">
        <f t="shared" si="195"/>
        <v>0.89635029315704551</v>
      </c>
      <c r="AE284" s="5">
        <v>10</v>
      </c>
      <c r="AF284" s="5" t="s">
        <v>418</v>
      </c>
      <c r="AG284" s="5" t="s">
        <v>418</v>
      </c>
      <c r="AH284" s="5" t="s">
        <v>418</v>
      </c>
      <c r="AI284" s="5" t="s">
        <v>418</v>
      </c>
      <c r="AJ284" s="31">
        <f t="shared" si="170"/>
        <v>1.0849034387611356</v>
      </c>
      <c r="AK284" s="32">
        <v>1014</v>
      </c>
      <c r="AL284" s="24">
        <f t="shared" si="171"/>
        <v>1100.0999999999999</v>
      </c>
      <c r="AM284" s="24">
        <f t="shared" si="172"/>
        <v>86.099999999999909</v>
      </c>
      <c r="AN284" s="24"/>
      <c r="AO284" s="24">
        <v>80.8</v>
      </c>
      <c r="AP284" s="24">
        <v>94.6</v>
      </c>
      <c r="AQ284" s="24">
        <v>96.6</v>
      </c>
      <c r="AR284" s="24">
        <v>113.5</v>
      </c>
      <c r="AS284" s="24"/>
      <c r="AT284" s="24">
        <v>93.6</v>
      </c>
      <c r="AU284" s="24">
        <v>0</v>
      </c>
      <c r="AV284" s="24">
        <v>206.8</v>
      </c>
      <c r="AW284" s="24">
        <v>65.099999999999994</v>
      </c>
      <c r="AX284" s="24">
        <v>165.1</v>
      </c>
      <c r="AY284" s="24">
        <v>137.1</v>
      </c>
      <c r="AZ284" s="24">
        <v>67.7</v>
      </c>
      <c r="BA284" s="24">
        <v>12.6</v>
      </c>
      <c r="BB284" s="24">
        <f t="shared" si="173"/>
        <v>-33.4</v>
      </c>
      <c r="BC284" s="63"/>
      <c r="BD284" s="39"/>
      <c r="BE284" s="39"/>
      <c r="BF284" s="63"/>
      <c r="BG284" s="63"/>
      <c r="BH284" s="39"/>
      <c r="BI284" s="24">
        <f t="shared" si="174"/>
        <v>-33.4</v>
      </c>
      <c r="BJ284" s="24"/>
      <c r="BK284" s="85"/>
      <c r="BL284" s="85"/>
      <c r="BM284" s="85"/>
      <c r="BN284" s="85"/>
      <c r="BO284" s="85"/>
      <c r="BP284" s="85"/>
      <c r="BQ284" s="85"/>
      <c r="BR284" s="85"/>
      <c r="BS284" s="85"/>
      <c r="BT284" s="85"/>
      <c r="BU284" s="85"/>
      <c r="BV284" s="85"/>
      <c r="BW284" s="85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9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9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9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9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9"/>
      <c r="GV284" s="8"/>
      <c r="GW284" s="8"/>
    </row>
    <row r="285" spans="1:205" s="2" customFormat="1" ht="17.100000000000001" customHeight="1">
      <c r="A285" s="13" t="s">
        <v>265</v>
      </c>
      <c r="B285" s="5">
        <v>1</v>
      </c>
      <c r="C285" s="5">
        <v>10</v>
      </c>
      <c r="D285" s="5"/>
      <c r="E285" s="5"/>
      <c r="F285" s="4">
        <f t="shared" si="189"/>
        <v>1.044828215262998</v>
      </c>
      <c r="G285" s="5">
        <v>10</v>
      </c>
      <c r="H285" s="5"/>
      <c r="I285" s="5"/>
      <c r="J285" s="4">
        <f t="shared" si="190"/>
        <v>1.3</v>
      </c>
      <c r="K285" s="69">
        <v>15</v>
      </c>
      <c r="L285" s="5"/>
      <c r="M285" s="5"/>
      <c r="N285" s="4">
        <f t="shared" si="191"/>
        <v>1.1906779661016949</v>
      </c>
      <c r="O285" s="5">
        <v>15</v>
      </c>
      <c r="P285" s="5"/>
      <c r="Q285" s="5"/>
      <c r="R285" s="4">
        <f t="shared" si="192"/>
        <v>1.0779333333333334</v>
      </c>
      <c r="S285" s="5">
        <v>5</v>
      </c>
      <c r="T285" s="5"/>
      <c r="U285" s="5"/>
      <c r="V285" s="4">
        <f t="shared" si="193"/>
        <v>1.0563226632522409</v>
      </c>
      <c r="W285" s="5">
        <v>10</v>
      </c>
      <c r="X285" s="5"/>
      <c r="Y285" s="5"/>
      <c r="Z285" s="4">
        <f t="shared" si="194"/>
        <v>0.94919444197815861</v>
      </c>
      <c r="AA285" s="5">
        <v>10</v>
      </c>
      <c r="AB285" s="5"/>
      <c r="AC285" s="5"/>
      <c r="AD285" s="4">
        <f t="shared" si="195"/>
        <v>0.89635029315704551</v>
      </c>
      <c r="AE285" s="5">
        <v>10</v>
      </c>
      <c r="AF285" s="5" t="s">
        <v>418</v>
      </c>
      <c r="AG285" s="5" t="s">
        <v>418</v>
      </c>
      <c r="AH285" s="5" t="s">
        <v>418</v>
      </c>
      <c r="AI285" s="5" t="s">
        <v>418</v>
      </c>
      <c r="AJ285" s="31">
        <f t="shared" si="170"/>
        <v>1.0849034387611356</v>
      </c>
      <c r="AK285" s="32">
        <v>1099</v>
      </c>
      <c r="AL285" s="24">
        <f t="shared" si="171"/>
        <v>1192.3</v>
      </c>
      <c r="AM285" s="24">
        <f t="shared" si="172"/>
        <v>93.299999999999955</v>
      </c>
      <c r="AN285" s="24"/>
      <c r="AO285" s="24">
        <v>75.099999999999994</v>
      </c>
      <c r="AP285" s="24">
        <v>117.9</v>
      </c>
      <c r="AQ285" s="24">
        <v>84.1</v>
      </c>
      <c r="AR285" s="24">
        <v>88.7</v>
      </c>
      <c r="AS285" s="24"/>
      <c r="AT285" s="24">
        <v>116.5</v>
      </c>
      <c r="AU285" s="24">
        <v>0</v>
      </c>
      <c r="AV285" s="24">
        <v>188.7</v>
      </c>
      <c r="AW285" s="24">
        <v>112.9</v>
      </c>
      <c r="AX285" s="24">
        <v>163.4</v>
      </c>
      <c r="AY285" s="24">
        <v>148.6</v>
      </c>
      <c r="AZ285" s="24">
        <v>74.199999999999989</v>
      </c>
      <c r="BA285" s="24">
        <v>59.2</v>
      </c>
      <c r="BB285" s="24">
        <f t="shared" si="173"/>
        <v>-37</v>
      </c>
      <c r="BC285" s="63"/>
      <c r="BD285" s="39"/>
      <c r="BE285" s="39"/>
      <c r="BF285" s="63"/>
      <c r="BG285" s="63"/>
      <c r="BH285" s="39"/>
      <c r="BI285" s="24">
        <f t="shared" si="174"/>
        <v>-37</v>
      </c>
      <c r="BJ285" s="24"/>
      <c r="BK285" s="85"/>
      <c r="BL285" s="85"/>
      <c r="BM285" s="85"/>
      <c r="BN285" s="85"/>
      <c r="BO285" s="85"/>
      <c r="BP285" s="85"/>
      <c r="BQ285" s="85"/>
      <c r="BR285" s="85"/>
      <c r="BS285" s="85"/>
      <c r="BT285" s="85"/>
      <c r="BU285" s="85"/>
      <c r="BV285" s="85"/>
      <c r="BW285" s="85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9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9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9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9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9"/>
      <c r="GV285" s="8"/>
      <c r="GW285" s="8"/>
    </row>
    <row r="286" spans="1:205" s="2" customFormat="1" ht="17.100000000000001" customHeight="1">
      <c r="A286" s="13" t="s">
        <v>266</v>
      </c>
      <c r="B286" s="5">
        <v>1</v>
      </c>
      <c r="C286" s="5">
        <v>10</v>
      </c>
      <c r="D286" s="5"/>
      <c r="E286" s="5"/>
      <c r="F286" s="4">
        <f t="shared" si="189"/>
        <v>1.044828215262998</v>
      </c>
      <c r="G286" s="5">
        <v>10</v>
      </c>
      <c r="H286" s="5"/>
      <c r="I286" s="5"/>
      <c r="J286" s="4">
        <f t="shared" si="190"/>
        <v>1.3</v>
      </c>
      <c r="K286" s="69">
        <v>15</v>
      </c>
      <c r="L286" s="5"/>
      <c r="M286" s="5"/>
      <c r="N286" s="4">
        <f t="shared" si="191"/>
        <v>1.1906779661016949</v>
      </c>
      <c r="O286" s="5">
        <v>15</v>
      </c>
      <c r="P286" s="5"/>
      <c r="Q286" s="5"/>
      <c r="R286" s="4">
        <f t="shared" si="192"/>
        <v>1.0779333333333334</v>
      </c>
      <c r="S286" s="5">
        <v>5</v>
      </c>
      <c r="T286" s="5"/>
      <c r="U286" s="5"/>
      <c r="V286" s="4">
        <f t="shared" si="193"/>
        <v>1.0563226632522409</v>
      </c>
      <c r="W286" s="5">
        <v>10</v>
      </c>
      <c r="X286" s="5"/>
      <c r="Y286" s="5"/>
      <c r="Z286" s="4">
        <f t="shared" si="194"/>
        <v>0.94919444197815861</v>
      </c>
      <c r="AA286" s="5">
        <v>10</v>
      </c>
      <c r="AB286" s="5"/>
      <c r="AC286" s="5"/>
      <c r="AD286" s="4">
        <f t="shared" si="195"/>
        <v>0.89635029315704551</v>
      </c>
      <c r="AE286" s="5">
        <v>10</v>
      </c>
      <c r="AF286" s="5" t="s">
        <v>418</v>
      </c>
      <c r="AG286" s="5" t="s">
        <v>418</v>
      </c>
      <c r="AH286" s="5" t="s">
        <v>418</v>
      </c>
      <c r="AI286" s="5" t="s">
        <v>418</v>
      </c>
      <c r="AJ286" s="31">
        <f t="shared" si="170"/>
        <v>1.0849034387611356</v>
      </c>
      <c r="AK286" s="32">
        <v>1022</v>
      </c>
      <c r="AL286" s="24">
        <f t="shared" si="171"/>
        <v>1108.8</v>
      </c>
      <c r="AM286" s="24">
        <f t="shared" si="172"/>
        <v>86.799999999999955</v>
      </c>
      <c r="AN286" s="24"/>
      <c r="AO286" s="24">
        <v>78.599999999999994</v>
      </c>
      <c r="AP286" s="24">
        <v>65.5</v>
      </c>
      <c r="AQ286" s="24">
        <v>121.4</v>
      </c>
      <c r="AR286" s="24">
        <v>77.8</v>
      </c>
      <c r="AS286" s="24"/>
      <c r="AT286" s="24">
        <v>81</v>
      </c>
      <c r="AU286" s="24">
        <v>11.8</v>
      </c>
      <c r="AV286" s="24">
        <v>180</v>
      </c>
      <c r="AW286" s="24">
        <v>105.9</v>
      </c>
      <c r="AX286" s="24">
        <v>213.8</v>
      </c>
      <c r="AY286" s="24">
        <v>138.19999999999999</v>
      </c>
      <c r="AZ286" s="24">
        <v>68.2</v>
      </c>
      <c r="BA286" s="24">
        <v>0.2</v>
      </c>
      <c r="BB286" s="24">
        <f t="shared" si="173"/>
        <v>-33.6</v>
      </c>
      <c r="BC286" s="63"/>
      <c r="BD286" s="39"/>
      <c r="BE286" s="39"/>
      <c r="BF286" s="63"/>
      <c r="BG286" s="63"/>
      <c r="BH286" s="39"/>
      <c r="BI286" s="24">
        <f t="shared" si="174"/>
        <v>-33.6</v>
      </c>
      <c r="BJ286" s="24"/>
      <c r="BK286" s="85"/>
      <c r="BL286" s="85"/>
      <c r="BM286" s="85"/>
      <c r="BN286" s="85"/>
      <c r="BO286" s="85"/>
      <c r="BP286" s="85"/>
      <c r="BQ286" s="85"/>
      <c r="BR286" s="85"/>
      <c r="BS286" s="85"/>
      <c r="BT286" s="85"/>
      <c r="BU286" s="85"/>
      <c r="BV286" s="85"/>
      <c r="BW286" s="85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9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9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9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9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9"/>
      <c r="GV286" s="8"/>
      <c r="GW286" s="8"/>
    </row>
    <row r="287" spans="1:205" s="2" customFormat="1" ht="17.100000000000001" customHeight="1">
      <c r="A287" s="13" t="s">
        <v>267</v>
      </c>
      <c r="B287" s="5">
        <v>1</v>
      </c>
      <c r="C287" s="5">
        <v>10</v>
      </c>
      <c r="D287" s="5"/>
      <c r="E287" s="5"/>
      <c r="F287" s="4">
        <f t="shared" si="189"/>
        <v>1.044828215262998</v>
      </c>
      <c r="G287" s="5">
        <v>10</v>
      </c>
      <c r="H287" s="5"/>
      <c r="I287" s="5"/>
      <c r="J287" s="4">
        <f t="shared" si="190"/>
        <v>1.3</v>
      </c>
      <c r="K287" s="69">
        <v>15</v>
      </c>
      <c r="L287" s="5"/>
      <c r="M287" s="5"/>
      <c r="N287" s="4">
        <f t="shared" si="191"/>
        <v>1.1906779661016949</v>
      </c>
      <c r="O287" s="5">
        <v>15</v>
      </c>
      <c r="P287" s="5"/>
      <c r="Q287" s="5"/>
      <c r="R287" s="4">
        <f t="shared" si="192"/>
        <v>1.0779333333333334</v>
      </c>
      <c r="S287" s="5">
        <v>5</v>
      </c>
      <c r="T287" s="5"/>
      <c r="U287" s="5"/>
      <c r="V287" s="4">
        <f t="shared" si="193"/>
        <v>1.0563226632522409</v>
      </c>
      <c r="W287" s="5">
        <v>10</v>
      </c>
      <c r="X287" s="5"/>
      <c r="Y287" s="5"/>
      <c r="Z287" s="4">
        <f t="shared" si="194"/>
        <v>0.94919444197815861</v>
      </c>
      <c r="AA287" s="5">
        <v>10</v>
      </c>
      <c r="AB287" s="5"/>
      <c r="AC287" s="5"/>
      <c r="AD287" s="4">
        <f t="shared" si="195"/>
        <v>0.89635029315704551</v>
      </c>
      <c r="AE287" s="5">
        <v>10</v>
      </c>
      <c r="AF287" s="5" t="s">
        <v>418</v>
      </c>
      <c r="AG287" s="5" t="s">
        <v>418</v>
      </c>
      <c r="AH287" s="5" t="s">
        <v>418</v>
      </c>
      <c r="AI287" s="5" t="s">
        <v>418</v>
      </c>
      <c r="AJ287" s="31">
        <f t="shared" si="170"/>
        <v>1.0849034387611356</v>
      </c>
      <c r="AK287" s="32">
        <v>136</v>
      </c>
      <c r="AL287" s="24">
        <f t="shared" si="171"/>
        <v>147.5</v>
      </c>
      <c r="AM287" s="24">
        <f t="shared" si="172"/>
        <v>11.5</v>
      </c>
      <c r="AN287" s="24"/>
      <c r="AO287" s="24">
        <v>14.3</v>
      </c>
      <c r="AP287" s="24">
        <v>9.4</v>
      </c>
      <c r="AQ287" s="24">
        <v>15</v>
      </c>
      <c r="AR287" s="24">
        <v>11.9</v>
      </c>
      <c r="AS287" s="24"/>
      <c r="AT287" s="24">
        <v>10.8</v>
      </c>
      <c r="AU287" s="24">
        <v>11.1</v>
      </c>
      <c r="AV287" s="24">
        <v>20.2</v>
      </c>
      <c r="AW287" s="24">
        <v>14.2</v>
      </c>
      <c r="AX287" s="24">
        <v>16.399999999999999</v>
      </c>
      <c r="AY287" s="24">
        <v>18.399999999999999</v>
      </c>
      <c r="AZ287" s="24">
        <v>9.1</v>
      </c>
      <c r="BA287" s="24">
        <v>1.3</v>
      </c>
      <c r="BB287" s="24">
        <f t="shared" si="173"/>
        <v>-4.5999999999999996</v>
      </c>
      <c r="BC287" s="63"/>
      <c r="BD287" s="39"/>
      <c r="BE287" s="39"/>
      <c r="BF287" s="63"/>
      <c r="BG287" s="63"/>
      <c r="BH287" s="39"/>
      <c r="BI287" s="24">
        <f t="shared" si="174"/>
        <v>-4.5999999999999996</v>
      </c>
      <c r="BJ287" s="24"/>
      <c r="BK287" s="85"/>
      <c r="BL287" s="85"/>
      <c r="BM287" s="85"/>
      <c r="BN287" s="85"/>
      <c r="BO287" s="85"/>
      <c r="BP287" s="85"/>
      <c r="BQ287" s="85"/>
      <c r="BR287" s="85"/>
      <c r="BS287" s="85"/>
      <c r="BT287" s="85"/>
      <c r="BU287" s="85"/>
      <c r="BV287" s="85"/>
      <c r="BW287" s="85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9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9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9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9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9"/>
      <c r="GV287" s="8"/>
      <c r="GW287" s="8"/>
    </row>
    <row r="288" spans="1:205" s="2" customFormat="1" ht="17.100000000000001" customHeight="1">
      <c r="A288" s="13" t="s">
        <v>268</v>
      </c>
      <c r="B288" s="5">
        <v>1</v>
      </c>
      <c r="C288" s="5">
        <v>10</v>
      </c>
      <c r="D288" s="5"/>
      <c r="E288" s="5"/>
      <c r="F288" s="4">
        <f t="shared" si="189"/>
        <v>1.044828215262998</v>
      </c>
      <c r="G288" s="5">
        <v>10</v>
      </c>
      <c r="H288" s="5"/>
      <c r="I288" s="5"/>
      <c r="J288" s="4">
        <f t="shared" si="190"/>
        <v>1.3</v>
      </c>
      <c r="K288" s="69">
        <v>15</v>
      </c>
      <c r="L288" s="5"/>
      <c r="M288" s="5"/>
      <c r="N288" s="4">
        <f t="shared" si="191"/>
        <v>1.1906779661016949</v>
      </c>
      <c r="O288" s="5">
        <v>15</v>
      </c>
      <c r="P288" s="5"/>
      <c r="Q288" s="5"/>
      <c r="R288" s="4">
        <f t="shared" si="192"/>
        <v>1.0779333333333334</v>
      </c>
      <c r="S288" s="5">
        <v>5</v>
      </c>
      <c r="T288" s="5"/>
      <c r="U288" s="5"/>
      <c r="V288" s="4">
        <f t="shared" si="193"/>
        <v>1.0563226632522409</v>
      </c>
      <c r="W288" s="5">
        <v>10</v>
      </c>
      <c r="X288" s="5"/>
      <c r="Y288" s="5"/>
      <c r="Z288" s="4">
        <f t="shared" si="194"/>
        <v>0.94919444197815861</v>
      </c>
      <c r="AA288" s="5">
        <v>10</v>
      </c>
      <c r="AB288" s="5"/>
      <c r="AC288" s="5"/>
      <c r="AD288" s="4">
        <f t="shared" si="195"/>
        <v>0.89635029315704551</v>
      </c>
      <c r="AE288" s="5">
        <v>10</v>
      </c>
      <c r="AF288" s="5" t="s">
        <v>418</v>
      </c>
      <c r="AG288" s="5" t="s">
        <v>418</v>
      </c>
      <c r="AH288" s="5" t="s">
        <v>418</v>
      </c>
      <c r="AI288" s="5" t="s">
        <v>418</v>
      </c>
      <c r="AJ288" s="31">
        <f t="shared" si="170"/>
        <v>1.0849034387611356</v>
      </c>
      <c r="AK288" s="32">
        <v>1433</v>
      </c>
      <c r="AL288" s="24">
        <f t="shared" si="171"/>
        <v>1554.7</v>
      </c>
      <c r="AM288" s="24">
        <f t="shared" si="172"/>
        <v>121.70000000000005</v>
      </c>
      <c r="AN288" s="24"/>
      <c r="AO288" s="24">
        <v>89.5</v>
      </c>
      <c r="AP288" s="24">
        <v>121.7</v>
      </c>
      <c r="AQ288" s="24">
        <v>186.4</v>
      </c>
      <c r="AR288" s="24">
        <v>117.9</v>
      </c>
      <c r="AS288" s="24"/>
      <c r="AT288" s="24">
        <v>151</v>
      </c>
      <c r="AU288" s="24">
        <v>81</v>
      </c>
      <c r="AV288" s="24">
        <v>246.5</v>
      </c>
      <c r="AW288" s="24">
        <v>103</v>
      </c>
      <c r="AX288" s="24">
        <v>215.4</v>
      </c>
      <c r="AY288" s="24">
        <v>193.8</v>
      </c>
      <c r="AZ288" s="24">
        <v>95.7</v>
      </c>
      <c r="BA288" s="24"/>
      <c r="BB288" s="24">
        <f t="shared" si="173"/>
        <v>-47.2</v>
      </c>
      <c r="BC288" s="63"/>
      <c r="BD288" s="39"/>
      <c r="BE288" s="39"/>
      <c r="BF288" s="63"/>
      <c r="BG288" s="63"/>
      <c r="BH288" s="39"/>
      <c r="BI288" s="24">
        <f t="shared" si="174"/>
        <v>-47.2</v>
      </c>
      <c r="BJ288" s="24"/>
      <c r="BK288" s="85"/>
      <c r="BL288" s="85"/>
      <c r="BM288" s="85"/>
      <c r="BN288" s="85"/>
      <c r="BO288" s="85"/>
      <c r="BP288" s="85"/>
      <c r="BQ288" s="85"/>
      <c r="BR288" s="85"/>
      <c r="BS288" s="85"/>
      <c r="BT288" s="85"/>
      <c r="BU288" s="85"/>
      <c r="BV288" s="85"/>
      <c r="BW288" s="85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9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9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9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9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9"/>
      <c r="GV288" s="8"/>
      <c r="GW288" s="8"/>
    </row>
    <row r="289" spans="1:205" s="2" customFormat="1" ht="17.100000000000001" customHeight="1">
      <c r="A289" s="13" t="s">
        <v>269</v>
      </c>
      <c r="B289" s="5">
        <v>1</v>
      </c>
      <c r="C289" s="5">
        <v>10</v>
      </c>
      <c r="D289" s="5"/>
      <c r="E289" s="5"/>
      <c r="F289" s="4">
        <f t="shared" si="189"/>
        <v>1.044828215262998</v>
      </c>
      <c r="G289" s="5">
        <v>10</v>
      </c>
      <c r="H289" s="5"/>
      <c r="I289" s="5"/>
      <c r="J289" s="4">
        <f t="shared" si="190"/>
        <v>1.3</v>
      </c>
      <c r="K289" s="69">
        <v>15</v>
      </c>
      <c r="L289" s="5"/>
      <c r="M289" s="5"/>
      <c r="N289" s="4">
        <f t="shared" si="191"/>
        <v>1.1906779661016949</v>
      </c>
      <c r="O289" s="5">
        <v>15</v>
      </c>
      <c r="P289" s="5"/>
      <c r="Q289" s="5"/>
      <c r="R289" s="4">
        <f t="shared" si="192"/>
        <v>1.0779333333333334</v>
      </c>
      <c r="S289" s="5">
        <v>5</v>
      </c>
      <c r="T289" s="5"/>
      <c r="U289" s="5"/>
      <c r="V289" s="4">
        <f t="shared" si="193"/>
        <v>1.0563226632522409</v>
      </c>
      <c r="W289" s="5">
        <v>10</v>
      </c>
      <c r="X289" s="5"/>
      <c r="Y289" s="5"/>
      <c r="Z289" s="4">
        <f t="shared" si="194"/>
        <v>0.94919444197815861</v>
      </c>
      <c r="AA289" s="5">
        <v>10</v>
      </c>
      <c r="AB289" s="5"/>
      <c r="AC289" s="5"/>
      <c r="AD289" s="4">
        <f t="shared" si="195"/>
        <v>0.89635029315704551</v>
      </c>
      <c r="AE289" s="5">
        <v>10</v>
      </c>
      <c r="AF289" s="5" t="s">
        <v>418</v>
      </c>
      <c r="AG289" s="5" t="s">
        <v>418</v>
      </c>
      <c r="AH289" s="5" t="s">
        <v>418</v>
      </c>
      <c r="AI289" s="5" t="s">
        <v>418</v>
      </c>
      <c r="AJ289" s="31">
        <f t="shared" si="170"/>
        <v>1.0849034387611356</v>
      </c>
      <c r="AK289" s="32">
        <v>1116</v>
      </c>
      <c r="AL289" s="24">
        <f t="shared" si="171"/>
        <v>1210.8</v>
      </c>
      <c r="AM289" s="24">
        <f t="shared" si="172"/>
        <v>94.799999999999955</v>
      </c>
      <c r="AN289" s="24"/>
      <c r="AO289" s="24">
        <v>96.4</v>
      </c>
      <c r="AP289" s="24">
        <v>76.400000000000006</v>
      </c>
      <c r="AQ289" s="24">
        <v>127.2</v>
      </c>
      <c r="AR289" s="24">
        <v>132.80000000000001</v>
      </c>
      <c r="AS289" s="24"/>
      <c r="AT289" s="24">
        <v>115.4</v>
      </c>
      <c r="AU289" s="24">
        <v>56.4</v>
      </c>
      <c r="AV289" s="24">
        <v>165.2</v>
      </c>
      <c r="AW289" s="24">
        <v>109.9</v>
      </c>
      <c r="AX289" s="24">
        <v>142.4</v>
      </c>
      <c r="AY289" s="24">
        <v>151</v>
      </c>
      <c r="AZ289" s="24">
        <v>74.5</v>
      </c>
      <c r="BA289" s="24"/>
      <c r="BB289" s="24">
        <f t="shared" si="173"/>
        <v>-36.799999999999997</v>
      </c>
      <c r="BC289" s="63"/>
      <c r="BD289" s="39"/>
      <c r="BE289" s="39"/>
      <c r="BF289" s="63"/>
      <c r="BG289" s="63"/>
      <c r="BH289" s="39"/>
      <c r="BI289" s="24">
        <f t="shared" si="174"/>
        <v>-36.799999999999997</v>
      </c>
      <c r="BJ289" s="24"/>
      <c r="BK289" s="85"/>
      <c r="BL289" s="85"/>
      <c r="BM289" s="85"/>
      <c r="BN289" s="85"/>
      <c r="BO289" s="85"/>
      <c r="BP289" s="85"/>
      <c r="BQ289" s="85"/>
      <c r="BR289" s="85"/>
      <c r="BS289" s="85"/>
      <c r="BT289" s="85"/>
      <c r="BU289" s="85"/>
      <c r="BV289" s="85"/>
      <c r="BW289" s="85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9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9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9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9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9"/>
      <c r="GV289" s="8"/>
      <c r="GW289" s="8"/>
    </row>
    <row r="290" spans="1:205" s="2" customFormat="1" ht="17.100000000000001" customHeight="1">
      <c r="A290" s="13" t="s">
        <v>270</v>
      </c>
      <c r="B290" s="5">
        <v>1</v>
      </c>
      <c r="C290" s="5">
        <v>10</v>
      </c>
      <c r="D290" s="5"/>
      <c r="E290" s="5"/>
      <c r="F290" s="4">
        <f t="shared" si="189"/>
        <v>1.044828215262998</v>
      </c>
      <c r="G290" s="5">
        <v>10</v>
      </c>
      <c r="H290" s="5"/>
      <c r="I290" s="5"/>
      <c r="J290" s="4">
        <f t="shared" si="190"/>
        <v>1.3</v>
      </c>
      <c r="K290" s="69">
        <v>15</v>
      </c>
      <c r="L290" s="5"/>
      <c r="M290" s="5"/>
      <c r="N290" s="4">
        <f t="shared" si="191"/>
        <v>1.1906779661016949</v>
      </c>
      <c r="O290" s="5">
        <v>15</v>
      </c>
      <c r="P290" s="5"/>
      <c r="Q290" s="5"/>
      <c r="R290" s="4">
        <f t="shared" si="192"/>
        <v>1.0779333333333334</v>
      </c>
      <c r="S290" s="5">
        <v>5</v>
      </c>
      <c r="T290" s="5"/>
      <c r="U290" s="5"/>
      <c r="V290" s="4">
        <f t="shared" si="193"/>
        <v>1.0563226632522409</v>
      </c>
      <c r="W290" s="5">
        <v>10</v>
      </c>
      <c r="X290" s="5"/>
      <c r="Y290" s="5"/>
      <c r="Z290" s="4">
        <f t="shared" si="194"/>
        <v>0.94919444197815861</v>
      </c>
      <c r="AA290" s="5">
        <v>10</v>
      </c>
      <c r="AB290" s="5"/>
      <c r="AC290" s="5"/>
      <c r="AD290" s="4">
        <f t="shared" si="195"/>
        <v>0.89635029315704551</v>
      </c>
      <c r="AE290" s="5">
        <v>10</v>
      </c>
      <c r="AF290" s="5" t="s">
        <v>418</v>
      </c>
      <c r="AG290" s="5" t="s">
        <v>418</v>
      </c>
      <c r="AH290" s="5" t="s">
        <v>418</v>
      </c>
      <c r="AI290" s="5" t="s">
        <v>418</v>
      </c>
      <c r="AJ290" s="31">
        <f t="shared" si="170"/>
        <v>1.0849034387611356</v>
      </c>
      <c r="AK290" s="32">
        <v>38</v>
      </c>
      <c r="AL290" s="24">
        <f t="shared" si="171"/>
        <v>41.2</v>
      </c>
      <c r="AM290" s="24">
        <f t="shared" si="172"/>
        <v>3.2000000000000028</v>
      </c>
      <c r="AN290" s="24"/>
      <c r="AO290" s="24">
        <v>2.6</v>
      </c>
      <c r="AP290" s="24">
        <v>3.4</v>
      </c>
      <c r="AQ290" s="24">
        <v>4.2</v>
      </c>
      <c r="AR290" s="24">
        <v>4.5999999999999996</v>
      </c>
      <c r="AS290" s="24"/>
      <c r="AT290" s="24">
        <v>3.2</v>
      </c>
      <c r="AU290" s="24">
        <v>2.2999999999999998</v>
      </c>
      <c r="AV290" s="24">
        <v>5.5</v>
      </c>
      <c r="AW290" s="24">
        <v>3.9</v>
      </c>
      <c r="AX290" s="24">
        <v>4.8</v>
      </c>
      <c r="AY290" s="24">
        <v>5.2</v>
      </c>
      <c r="AZ290" s="24">
        <v>2.6</v>
      </c>
      <c r="BA290" s="24">
        <v>0.3</v>
      </c>
      <c r="BB290" s="24">
        <f t="shared" si="173"/>
        <v>-1.4</v>
      </c>
      <c r="BC290" s="63"/>
      <c r="BD290" s="39"/>
      <c r="BE290" s="39"/>
      <c r="BF290" s="63"/>
      <c r="BG290" s="63"/>
      <c r="BH290" s="39"/>
      <c r="BI290" s="24">
        <f t="shared" si="174"/>
        <v>-1.4</v>
      </c>
      <c r="BJ290" s="24"/>
      <c r="BK290" s="85"/>
      <c r="BL290" s="85"/>
      <c r="BM290" s="85"/>
      <c r="BN290" s="85"/>
      <c r="BO290" s="85"/>
      <c r="BP290" s="85"/>
      <c r="BQ290" s="85"/>
      <c r="BR290" s="85"/>
      <c r="BS290" s="85"/>
      <c r="BT290" s="85"/>
      <c r="BU290" s="85"/>
      <c r="BV290" s="85"/>
      <c r="BW290" s="85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9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9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9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9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9"/>
      <c r="GV290" s="8"/>
      <c r="GW290" s="8"/>
    </row>
    <row r="291" spans="1:205" s="2" customFormat="1" ht="17.100000000000001" customHeight="1">
      <c r="A291" s="13" t="s">
        <v>163</v>
      </c>
      <c r="B291" s="5">
        <v>1</v>
      </c>
      <c r="C291" s="5">
        <v>10</v>
      </c>
      <c r="D291" s="5"/>
      <c r="E291" s="5"/>
      <c r="F291" s="4">
        <f t="shared" si="189"/>
        <v>1.044828215262998</v>
      </c>
      <c r="G291" s="5">
        <v>10</v>
      </c>
      <c r="H291" s="5"/>
      <c r="I291" s="5"/>
      <c r="J291" s="4">
        <f t="shared" si="190"/>
        <v>1.3</v>
      </c>
      <c r="K291" s="69">
        <v>15</v>
      </c>
      <c r="L291" s="5"/>
      <c r="M291" s="5"/>
      <c r="N291" s="4">
        <f t="shared" si="191"/>
        <v>1.1906779661016949</v>
      </c>
      <c r="O291" s="5">
        <v>15</v>
      </c>
      <c r="P291" s="5"/>
      <c r="Q291" s="5"/>
      <c r="R291" s="4">
        <f t="shared" si="192"/>
        <v>1.0779333333333334</v>
      </c>
      <c r="S291" s="5">
        <v>5</v>
      </c>
      <c r="T291" s="5"/>
      <c r="U291" s="5"/>
      <c r="V291" s="4">
        <f t="shared" si="193"/>
        <v>1.0563226632522409</v>
      </c>
      <c r="W291" s="5">
        <v>10</v>
      </c>
      <c r="X291" s="5"/>
      <c r="Y291" s="5"/>
      <c r="Z291" s="4">
        <f t="shared" si="194"/>
        <v>0.94919444197815861</v>
      </c>
      <c r="AA291" s="5">
        <v>10</v>
      </c>
      <c r="AB291" s="5"/>
      <c r="AC291" s="5"/>
      <c r="AD291" s="4">
        <f t="shared" si="195"/>
        <v>0.89635029315704551</v>
      </c>
      <c r="AE291" s="5">
        <v>10</v>
      </c>
      <c r="AF291" s="5" t="s">
        <v>418</v>
      </c>
      <c r="AG291" s="5" t="s">
        <v>418</v>
      </c>
      <c r="AH291" s="5" t="s">
        <v>418</v>
      </c>
      <c r="AI291" s="5" t="s">
        <v>418</v>
      </c>
      <c r="AJ291" s="31">
        <f t="shared" si="170"/>
        <v>1.0849034387611356</v>
      </c>
      <c r="AK291" s="32">
        <v>517</v>
      </c>
      <c r="AL291" s="24">
        <f t="shared" si="171"/>
        <v>560.9</v>
      </c>
      <c r="AM291" s="24">
        <f t="shared" si="172"/>
        <v>43.899999999999977</v>
      </c>
      <c r="AN291" s="24"/>
      <c r="AO291" s="24">
        <v>37.299999999999997</v>
      </c>
      <c r="AP291" s="24">
        <v>29.1</v>
      </c>
      <c r="AQ291" s="24">
        <v>46</v>
      </c>
      <c r="AR291" s="24">
        <v>18.100000000000001</v>
      </c>
      <c r="AS291" s="24"/>
      <c r="AT291" s="24">
        <v>18.100000000000001</v>
      </c>
      <c r="AU291" s="24">
        <v>6</v>
      </c>
      <c r="AV291" s="24">
        <v>100.9</v>
      </c>
      <c r="AW291" s="24">
        <v>32.299999999999997</v>
      </c>
      <c r="AX291" s="24">
        <v>129.19999999999999</v>
      </c>
      <c r="AY291" s="24">
        <v>69.900000000000006</v>
      </c>
      <c r="AZ291" s="24">
        <v>42.5</v>
      </c>
      <c r="BA291" s="24">
        <v>56.5</v>
      </c>
      <c r="BB291" s="24">
        <f t="shared" si="173"/>
        <v>-25</v>
      </c>
      <c r="BC291" s="63"/>
      <c r="BD291" s="39"/>
      <c r="BE291" s="39"/>
      <c r="BF291" s="63"/>
      <c r="BG291" s="63"/>
      <c r="BH291" s="39"/>
      <c r="BI291" s="24">
        <f t="shared" si="174"/>
        <v>-25</v>
      </c>
      <c r="BJ291" s="24"/>
      <c r="BK291" s="85"/>
      <c r="BL291" s="85"/>
      <c r="BM291" s="85"/>
      <c r="BN291" s="85"/>
      <c r="BO291" s="85"/>
      <c r="BP291" s="85"/>
      <c r="BQ291" s="85"/>
      <c r="BR291" s="85"/>
      <c r="BS291" s="85"/>
      <c r="BT291" s="85"/>
      <c r="BU291" s="85"/>
      <c r="BV291" s="85"/>
      <c r="BW291" s="85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9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9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9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9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9"/>
      <c r="GV291" s="8"/>
      <c r="GW291" s="8"/>
    </row>
    <row r="292" spans="1:205" s="2" customFormat="1" ht="17.100000000000001" customHeight="1">
      <c r="A292" s="17" t="s">
        <v>271</v>
      </c>
      <c r="B292" s="10"/>
      <c r="C292" s="10"/>
      <c r="D292" s="10"/>
      <c r="E292" s="10"/>
      <c r="F292" s="10"/>
      <c r="G292" s="10"/>
      <c r="H292" s="10"/>
      <c r="I292" s="10"/>
      <c r="J292" s="10"/>
      <c r="K292" s="73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85"/>
      <c r="BL292" s="85"/>
      <c r="BM292" s="85"/>
      <c r="BN292" s="85"/>
      <c r="BO292" s="85"/>
      <c r="BP292" s="85"/>
      <c r="BQ292" s="85"/>
      <c r="BR292" s="85"/>
      <c r="BS292" s="85"/>
      <c r="BT292" s="85"/>
      <c r="BU292" s="85"/>
      <c r="BV292" s="85"/>
      <c r="BW292" s="85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9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9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9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9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9"/>
      <c r="GV292" s="8"/>
      <c r="GW292" s="8"/>
    </row>
    <row r="293" spans="1:205" s="2" customFormat="1" ht="17.100000000000001" customHeight="1">
      <c r="A293" s="33" t="s">
        <v>67</v>
      </c>
      <c r="B293" s="5">
        <v>1</v>
      </c>
      <c r="C293" s="5">
        <v>10</v>
      </c>
      <c r="D293" s="5"/>
      <c r="E293" s="5"/>
      <c r="F293" s="4">
        <f>F$51</f>
        <v>1.0738350684786351</v>
      </c>
      <c r="G293" s="5">
        <v>10</v>
      </c>
      <c r="H293" s="5"/>
      <c r="I293" s="5"/>
      <c r="J293" s="4">
        <f>J$51</f>
        <v>1.1024287222808871</v>
      </c>
      <c r="K293" s="69">
        <v>15</v>
      </c>
      <c r="L293" s="5"/>
      <c r="M293" s="5"/>
      <c r="N293" s="4">
        <f>N$51</f>
        <v>0.98310539018503618</v>
      </c>
      <c r="O293" s="5">
        <v>15</v>
      </c>
      <c r="P293" s="5"/>
      <c r="Q293" s="5"/>
      <c r="R293" s="4">
        <f>R$51</f>
        <v>1.2383816666666667</v>
      </c>
      <c r="S293" s="5">
        <v>5</v>
      </c>
      <c r="T293" s="5"/>
      <c r="U293" s="5"/>
      <c r="V293" s="4">
        <f>V$51</f>
        <v>1.0008377643504531</v>
      </c>
      <c r="W293" s="5">
        <v>10</v>
      </c>
      <c r="X293" s="5"/>
      <c r="Y293" s="5"/>
      <c r="Z293" s="4">
        <f>Z$51</f>
        <v>0.9986530769614832</v>
      </c>
      <c r="AA293" s="5">
        <v>10</v>
      </c>
      <c r="AB293" s="5"/>
      <c r="AC293" s="5"/>
      <c r="AD293" s="4">
        <f>AD$51</f>
        <v>1.0066432621020498</v>
      </c>
      <c r="AE293" s="5">
        <v>10</v>
      </c>
      <c r="AF293" s="5" t="s">
        <v>418</v>
      </c>
      <c r="AG293" s="5" t="s">
        <v>418</v>
      </c>
      <c r="AH293" s="5" t="s">
        <v>418</v>
      </c>
      <c r="AI293" s="5" t="s">
        <v>418</v>
      </c>
      <c r="AJ293" s="31">
        <f t="shared" si="170"/>
        <v>1.0385248439911576</v>
      </c>
      <c r="AK293" s="32">
        <v>846</v>
      </c>
      <c r="AL293" s="24">
        <f t="shared" si="171"/>
        <v>878.6</v>
      </c>
      <c r="AM293" s="24">
        <f t="shared" si="172"/>
        <v>32.600000000000023</v>
      </c>
      <c r="AN293" s="24"/>
      <c r="AO293" s="24">
        <v>56.2</v>
      </c>
      <c r="AP293" s="24">
        <v>63.5</v>
      </c>
      <c r="AQ293" s="24">
        <v>65.2</v>
      </c>
      <c r="AR293" s="24">
        <v>85.5</v>
      </c>
      <c r="AS293" s="24"/>
      <c r="AT293" s="24">
        <v>47.5</v>
      </c>
      <c r="AU293" s="24">
        <v>86.1</v>
      </c>
      <c r="AV293" s="24">
        <v>70.5</v>
      </c>
      <c r="AW293" s="24">
        <v>70.900000000000006</v>
      </c>
      <c r="AX293" s="24">
        <v>87.4</v>
      </c>
      <c r="AY293" s="24">
        <v>97.4</v>
      </c>
      <c r="AZ293" s="24">
        <v>76.900000000000006</v>
      </c>
      <c r="BA293" s="24"/>
      <c r="BB293" s="24">
        <f t="shared" si="173"/>
        <v>71.5</v>
      </c>
      <c r="BC293" s="63"/>
      <c r="BD293" s="39"/>
      <c r="BE293" s="39"/>
      <c r="BF293" s="63"/>
      <c r="BG293" s="63"/>
      <c r="BH293" s="63"/>
      <c r="BI293" s="24">
        <f t="shared" si="174"/>
        <v>71.5</v>
      </c>
      <c r="BJ293" s="24"/>
      <c r="BK293" s="85"/>
      <c r="BL293" s="85"/>
      <c r="BM293" s="85"/>
      <c r="BN293" s="85"/>
      <c r="BO293" s="85"/>
      <c r="BP293" s="85"/>
      <c r="BQ293" s="85"/>
      <c r="BR293" s="85"/>
      <c r="BS293" s="85"/>
      <c r="BT293" s="85"/>
      <c r="BU293" s="85"/>
      <c r="BV293" s="85"/>
      <c r="BW293" s="85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9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9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9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9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9"/>
      <c r="GV293" s="8"/>
      <c r="GW293" s="8"/>
    </row>
    <row r="294" spans="1:205" s="2" customFormat="1" ht="17.100000000000001" customHeight="1">
      <c r="A294" s="33" t="s">
        <v>272</v>
      </c>
      <c r="B294" s="5">
        <v>1</v>
      </c>
      <c r="C294" s="5">
        <v>10</v>
      </c>
      <c r="D294" s="5"/>
      <c r="E294" s="5"/>
      <c r="F294" s="4">
        <f t="shared" ref="F294:F316" si="196">F$51</f>
        <v>1.0738350684786351</v>
      </c>
      <c r="G294" s="5">
        <v>10</v>
      </c>
      <c r="H294" s="5"/>
      <c r="I294" s="5"/>
      <c r="J294" s="4">
        <f t="shared" ref="J294:J316" si="197">J$51</f>
        <v>1.1024287222808871</v>
      </c>
      <c r="K294" s="69">
        <v>15</v>
      </c>
      <c r="L294" s="5"/>
      <c r="M294" s="5"/>
      <c r="N294" s="4">
        <f t="shared" ref="N294:N316" si="198">N$51</f>
        <v>0.98310539018503618</v>
      </c>
      <c r="O294" s="5">
        <v>15</v>
      </c>
      <c r="P294" s="5"/>
      <c r="Q294" s="5"/>
      <c r="R294" s="4">
        <f t="shared" ref="R294:R316" si="199">R$51</f>
        <v>1.2383816666666667</v>
      </c>
      <c r="S294" s="5">
        <v>5</v>
      </c>
      <c r="T294" s="5"/>
      <c r="U294" s="5"/>
      <c r="V294" s="4">
        <f t="shared" ref="V294:V316" si="200">V$51</f>
        <v>1.0008377643504531</v>
      </c>
      <c r="W294" s="5">
        <v>10</v>
      </c>
      <c r="X294" s="5"/>
      <c r="Y294" s="5"/>
      <c r="Z294" s="4">
        <f t="shared" ref="Z294:Z316" si="201">Z$51</f>
        <v>0.9986530769614832</v>
      </c>
      <c r="AA294" s="5">
        <v>10</v>
      </c>
      <c r="AB294" s="5"/>
      <c r="AC294" s="5"/>
      <c r="AD294" s="4">
        <f t="shared" ref="AD294:AD316" si="202">AD$51</f>
        <v>1.0066432621020498</v>
      </c>
      <c r="AE294" s="5">
        <v>10</v>
      </c>
      <c r="AF294" s="5" t="s">
        <v>418</v>
      </c>
      <c r="AG294" s="5" t="s">
        <v>418</v>
      </c>
      <c r="AH294" s="5" t="s">
        <v>418</v>
      </c>
      <c r="AI294" s="5" t="s">
        <v>418</v>
      </c>
      <c r="AJ294" s="31">
        <f t="shared" si="170"/>
        <v>1.0385248439911576</v>
      </c>
      <c r="AK294" s="32">
        <v>61</v>
      </c>
      <c r="AL294" s="24">
        <f t="shared" si="171"/>
        <v>63.4</v>
      </c>
      <c r="AM294" s="24">
        <f t="shared" si="172"/>
        <v>2.3999999999999986</v>
      </c>
      <c r="AN294" s="24"/>
      <c r="AO294" s="24">
        <v>6.5</v>
      </c>
      <c r="AP294" s="24">
        <v>5.4</v>
      </c>
      <c r="AQ294" s="24">
        <v>0.6</v>
      </c>
      <c r="AR294" s="24">
        <v>4.7</v>
      </c>
      <c r="AS294" s="24"/>
      <c r="AT294" s="24">
        <v>4.8</v>
      </c>
      <c r="AU294" s="24">
        <v>6.6</v>
      </c>
      <c r="AV294" s="24">
        <v>5</v>
      </c>
      <c r="AW294" s="24">
        <v>6.3</v>
      </c>
      <c r="AX294" s="24">
        <v>5.7</v>
      </c>
      <c r="AY294" s="24">
        <v>7</v>
      </c>
      <c r="AZ294" s="24">
        <v>5.5</v>
      </c>
      <c r="BA294" s="24"/>
      <c r="BB294" s="24">
        <f t="shared" si="173"/>
        <v>5.3</v>
      </c>
      <c r="BC294" s="63"/>
      <c r="BD294" s="39"/>
      <c r="BE294" s="39"/>
      <c r="BF294" s="63"/>
      <c r="BG294" s="63"/>
      <c r="BH294" s="63"/>
      <c r="BI294" s="24">
        <f t="shared" si="174"/>
        <v>5.3</v>
      </c>
      <c r="BJ294" s="24"/>
      <c r="BK294" s="85"/>
      <c r="BL294" s="85"/>
      <c r="BM294" s="85"/>
      <c r="BN294" s="85"/>
      <c r="BO294" s="85"/>
      <c r="BP294" s="85"/>
      <c r="BQ294" s="85"/>
      <c r="BR294" s="85"/>
      <c r="BS294" s="85"/>
      <c r="BT294" s="85"/>
      <c r="BU294" s="85"/>
      <c r="BV294" s="85"/>
      <c r="BW294" s="85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9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9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9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9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8"/>
      <c r="GH294" s="8"/>
      <c r="GI294" s="8"/>
      <c r="GJ294" s="8"/>
      <c r="GK294" s="8"/>
      <c r="GL294" s="8"/>
      <c r="GM294" s="8"/>
      <c r="GN294" s="8"/>
      <c r="GO294" s="8"/>
      <c r="GP294" s="8"/>
      <c r="GQ294" s="8"/>
      <c r="GR294" s="8"/>
      <c r="GS294" s="8"/>
      <c r="GT294" s="8"/>
      <c r="GU294" s="9"/>
      <c r="GV294" s="8"/>
      <c r="GW294" s="8"/>
    </row>
    <row r="295" spans="1:205" s="2" customFormat="1" ht="17.100000000000001" customHeight="1">
      <c r="A295" s="33" t="s">
        <v>273</v>
      </c>
      <c r="B295" s="5">
        <v>1</v>
      </c>
      <c r="C295" s="5">
        <v>10</v>
      </c>
      <c r="D295" s="5"/>
      <c r="E295" s="5"/>
      <c r="F295" s="4">
        <f t="shared" si="196"/>
        <v>1.0738350684786351</v>
      </c>
      <c r="G295" s="5">
        <v>10</v>
      </c>
      <c r="H295" s="5"/>
      <c r="I295" s="5"/>
      <c r="J295" s="4">
        <f t="shared" si="197"/>
        <v>1.1024287222808871</v>
      </c>
      <c r="K295" s="69">
        <v>15</v>
      </c>
      <c r="L295" s="5"/>
      <c r="M295" s="5"/>
      <c r="N295" s="4">
        <f t="shared" si="198"/>
        <v>0.98310539018503618</v>
      </c>
      <c r="O295" s="5">
        <v>15</v>
      </c>
      <c r="P295" s="5"/>
      <c r="Q295" s="5"/>
      <c r="R295" s="4">
        <f t="shared" si="199"/>
        <v>1.2383816666666667</v>
      </c>
      <c r="S295" s="5">
        <v>5</v>
      </c>
      <c r="T295" s="5"/>
      <c r="U295" s="5"/>
      <c r="V295" s="4">
        <f t="shared" si="200"/>
        <v>1.0008377643504531</v>
      </c>
      <c r="W295" s="5">
        <v>10</v>
      </c>
      <c r="X295" s="5"/>
      <c r="Y295" s="5"/>
      <c r="Z295" s="4">
        <f t="shared" si="201"/>
        <v>0.9986530769614832</v>
      </c>
      <c r="AA295" s="5">
        <v>10</v>
      </c>
      <c r="AB295" s="5"/>
      <c r="AC295" s="5"/>
      <c r="AD295" s="4">
        <f t="shared" si="202"/>
        <v>1.0066432621020498</v>
      </c>
      <c r="AE295" s="5">
        <v>10</v>
      </c>
      <c r="AF295" s="5" t="s">
        <v>418</v>
      </c>
      <c r="AG295" s="5" t="s">
        <v>418</v>
      </c>
      <c r="AH295" s="5" t="s">
        <v>418</v>
      </c>
      <c r="AI295" s="5" t="s">
        <v>418</v>
      </c>
      <c r="AJ295" s="31">
        <f t="shared" si="170"/>
        <v>1.0385248439911576</v>
      </c>
      <c r="AK295" s="32">
        <v>142</v>
      </c>
      <c r="AL295" s="24">
        <f t="shared" si="171"/>
        <v>147.5</v>
      </c>
      <c r="AM295" s="24">
        <f t="shared" si="172"/>
        <v>5.5</v>
      </c>
      <c r="AN295" s="24"/>
      <c r="AO295" s="24">
        <v>15.2</v>
      </c>
      <c r="AP295" s="24">
        <v>6.6</v>
      </c>
      <c r="AQ295" s="24">
        <v>9.6999999999999993</v>
      </c>
      <c r="AR295" s="24">
        <v>17.8</v>
      </c>
      <c r="AS295" s="24"/>
      <c r="AT295" s="24">
        <v>5.2</v>
      </c>
      <c r="AU295" s="24">
        <v>14.8</v>
      </c>
      <c r="AV295" s="24">
        <v>12.9</v>
      </c>
      <c r="AW295" s="24">
        <v>15.2</v>
      </c>
      <c r="AX295" s="24">
        <v>8.8000000000000007</v>
      </c>
      <c r="AY295" s="24">
        <v>16.399999999999999</v>
      </c>
      <c r="AZ295" s="24">
        <v>12.9</v>
      </c>
      <c r="BA295" s="24"/>
      <c r="BB295" s="24">
        <f t="shared" si="173"/>
        <v>12</v>
      </c>
      <c r="BC295" s="63"/>
      <c r="BD295" s="39"/>
      <c r="BE295" s="39"/>
      <c r="BF295" s="63"/>
      <c r="BG295" s="63"/>
      <c r="BH295" s="39"/>
      <c r="BI295" s="24">
        <f t="shared" si="174"/>
        <v>12</v>
      </c>
      <c r="BJ295" s="24"/>
      <c r="BK295" s="85"/>
      <c r="BL295" s="85"/>
      <c r="BM295" s="85"/>
      <c r="BN295" s="85"/>
      <c r="BO295" s="85"/>
      <c r="BP295" s="85"/>
      <c r="BQ295" s="85"/>
      <c r="BR295" s="85"/>
      <c r="BS295" s="85"/>
      <c r="BT295" s="85"/>
      <c r="BU295" s="85"/>
      <c r="BV295" s="85"/>
      <c r="BW295" s="85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9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9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9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9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8"/>
      <c r="GH295" s="8"/>
      <c r="GI295" s="8"/>
      <c r="GJ295" s="8"/>
      <c r="GK295" s="8"/>
      <c r="GL295" s="8"/>
      <c r="GM295" s="8"/>
      <c r="GN295" s="8"/>
      <c r="GO295" s="8"/>
      <c r="GP295" s="8"/>
      <c r="GQ295" s="8"/>
      <c r="GR295" s="8"/>
      <c r="GS295" s="8"/>
      <c r="GT295" s="8"/>
      <c r="GU295" s="9"/>
      <c r="GV295" s="8"/>
      <c r="GW295" s="8"/>
    </row>
    <row r="296" spans="1:205" s="2" customFormat="1" ht="17.100000000000001" customHeight="1">
      <c r="A296" s="33" t="s">
        <v>49</v>
      </c>
      <c r="B296" s="5">
        <v>1</v>
      </c>
      <c r="C296" s="5">
        <v>10</v>
      </c>
      <c r="D296" s="5"/>
      <c r="E296" s="5"/>
      <c r="F296" s="4">
        <f t="shared" si="196"/>
        <v>1.0738350684786351</v>
      </c>
      <c r="G296" s="5">
        <v>10</v>
      </c>
      <c r="H296" s="5"/>
      <c r="I296" s="5"/>
      <c r="J296" s="4">
        <f t="shared" si="197"/>
        <v>1.1024287222808871</v>
      </c>
      <c r="K296" s="69">
        <v>15</v>
      </c>
      <c r="L296" s="5"/>
      <c r="M296" s="5"/>
      <c r="N296" s="4">
        <f t="shared" si="198"/>
        <v>0.98310539018503618</v>
      </c>
      <c r="O296" s="5">
        <v>15</v>
      </c>
      <c r="P296" s="5"/>
      <c r="Q296" s="5"/>
      <c r="R296" s="4">
        <f t="shared" si="199"/>
        <v>1.2383816666666667</v>
      </c>
      <c r="S296" s="5">
        <v>5</v>
      </c>
      <c r="T296" s="5"/>
      <c r="U296" s="5"/>
      <c r="V296" s="4">
        <f t="shared" si="200"/>
        <v>1.0008377643504531</v>
      </c>
      <c r="W296" s="5">
        <v>10</v>
      </c>
      <c r="X296" s="5"/>
      <c r="Y296" s="5"/>
      <c r="Z296" s="4">
        <f t="shared" si="201"/>
        <v>0.9986530769614832</v>
      </c>
      <c r="AA296" s="5">
        <v>10</v>
      </c>
      <c r="AB296" s="5"/>
      <c r="AC296" s="5"/>
      <c r="AD296" s="4">
        <f t="shared" si="202"/>
        <v>1.0066432621020498</v>
      </c>
      <c r="AE296" s="5">
        <v>10</v>
      </c>
      <c r="AF296" s="5" t="s">
        <v>418</v>
      </c>
      <c r="AG296" s="5" t="s">
        <v>418</v>
      </c>
      <c r="AH296" s="5" t="s">
        <v>418</v>
      </c>
      <c r="AI296" s="5" t="s">
        <v>418</v>
      </c>
      <c r="AJ296" s="31">
        <f t="shared" si="170"/>
        <v>1.0385248439911576</v>
      </c>
      <c r="AK296" s="32">
        <v>84</v>
      </c>
      <c r="AL296" s="24">
        <f t="shared" si="171"/>
        <v>87.2</v>
      </c>
      <c r="AM296" s="24">
        <f t="shared" si="172"/>
        <v>3.2000000000000028</v>
      </c>
      <c r="AN296" s="24"/>
      <c r="AO296" s="24">
        <v>8.6</v>
      </c>
      <c r="AP296" s="24">
        <v>6.9</v>
      </c>
      <c r="AQ296" s="24">
        <v>4.9000000000000004</v>
      </c>
      <c r="AR296" s="24">
        <v>8.6</v>
      </c>
      <c r="AS296" s="24"/>
      <c r="AT296" s="24">
        <v>5.6</v>
      </c>
      <c r="AU296" s="24">
        <v>7.1</v>
      </c>
      <c r="AV296" s="24">
        <v>9.3000000000000007</v>
      </c>
      <c r="AW296" s="24">
        <v>5.3</v>
      </c>
      <c r="AX296" s="24">
        <v>6.5</v>
      </c>
      <c r="AY296" s="24">
        <v>9.6999999999999993</v>
      </c>
      <c r="AZ296" s="24">
        <v>7.6</v>
      </c>
      <c r="BA296" s="24"/>
      <c r="BB296" s="24">
        <f t="shared" si="173"/>
        <v>7.1</v>
      </c>
      <c r="BC296" s="39"/>
      <c r="BD296" s="39"/>
      <c r="BE296" s="39"/>
      <c r="BF296" s="63"/>
      <c r="BG296" s="63"/>
      <c r="BH296" s="39"/>
      <c r="BI296" s="24">
        <f t="shared" si="174"/>
        <v>7.1</v>
      </c>
      <c r="BJ296" s="24"/>
      <c r="BK296" s="85"/>
      <c r="BL296" s="85"/>
      <c r="BM296" s="85"/>
      <c r="BN296" s="85"/>
      <c r="BO296" s="85"/>
      <c r="BP296" s="85"/>
      <c r="BQ296" s="85"/>
      <c r="BR296" s="85"/>
      <c r="BS296" s="85"/>
      <c r="BT296" s="85"/>
      <c r="BU296" s="85"/>
      <c r="BV296" s="85"/>
      <c r="BW296" s="85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9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9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9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9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8"/>
      <c r="GH296" s="8"/>
      <c r="GI296" s="8"/>
      <c r="GJ296" s="8"/>
      <c r="GK296" s="8"/>
      <c r="GL296" s="8"/>
      <c r="GM296" s="8"/>
      <c r="GN296" s="8"/>
      <c r="GO296" s="8"/>
      <c r="GP296" s="8"/>
      <c r="GQ296" s="8"/>
      <c r="GR296" s="8"/>
      <c r="GS296" s="8"/>
      <c r="GT296" s="8"/>
      <c r="GU296" s="9"/>
      <c r="GV296" s="8"/>
      <c r="GW296" s="8"/>
    </row>
    <row r="297" spans="1:205" s="2" customFormat="1" ht="17.100000000000001" customHeight="1">
      <c r="A297" s="33" t="s">
        <v>274</v>
      </c>
      <c r="B297" s="5">
        <v>1</v>
      </c>
      <c r="C297" s="5">
        <v>10</v>
      </c>
      <c r="D297" s="5"/>
      <c r="E297" s="5"/>
      <c r="F297" s="4">
        <f t="shared" si="196"/>
        <v>1.0738350684786351</v>
      </c>
      <c r="G297" s="5">
        <v>10</v>
      </c>
      <c r="H297" s="5"/>
      <c r="I297" s="5"/>
      <c r="J297" s="4">
        <f t="shared" si="197"/>
        <v>1.1024287222808871</v>
      </c>
      <c r="K297" s="69">
        <v>15</v>
      </c>
      <c r="L297" s="5"/>
      <c r="M297" s="5"/>
      <c r="N297" s="4">
        <f t="shared" si="198"/>
        <v>0.98310539018503618</v>
      </c>
      <c r="O297" s="5">
        <v>15</v>
      </c>
      <c r="P297" s="5"/>
      <c r="Q297" s="5"/>
      <c r="R297" s="4">
        <f t="shared" si="199"/>
        <v>1.2383816666666667</v>
      </c>
      <c r="S297" s="5">
        <v>5</v>
      </c>
      <c r="T297" s="5"/>
      <c r="U297" s="5"/>
      <c r="V297" s="4">
        <f t="shared" si="200"/>
        <v>1.0008377643504531</v>
      </c>
      <c r="W297" s="5">
        <v>10</v>
      </c>
      <c r="X297" s="5"/>
      <c r="Y297" s="5"/>
      <c r="Z297" s="4">
        <f t="shared" si="201"/>
        <v>0.9986530769614832</v>
      </c>
      <c r="AA297" s="5">
        <v>10</v>
      </c>
      <c r="AB297" s="5"/>
      <c r="AC297" s="5"/>
      <c r="AD297" s="4">
        <f t="shared" si="202"/>
        <v>1.0066432621020498</v>
      </c>
      <c r="AE297" s="5">
        <v>10</v>
      </c>
      <c r="AF297" s="5" t="s">
        <v>418</v>
      </c>
      <c r="AG297" s="5" t="s">
        <v>418</v>
      </c>
      <c r="AH297" s="5" t="s">
        <v>418</v>
      </c>
      <c r="AI297" s="5" t="s">
        <v>418</v>
      </c>
      <c r="AJ297" s="31">
        <f t="shared" si="170"/>
        <v>1.0385248439911576</v>
      </c>
      <c r="AK297" s="32">
        <v>771</v>
      </c>
      <c r="AL297" s="24">
        <f t="shared" si="171"/>
        <v>800.7</v>
      </c>
      <c r="AM297" s="24">
        <f t="shared" si="172"/>
        <v>29.700000000000045</v>
      </c>
      <c r="AN297" s="24"/>
      <c r="AO297" s="24">
        <v>64.5</v>
      </c>
      <c r="AP297" s="24">
        <v>58.7</v>
      </c>
      <c r="AQ297" s="24">
        <v>60.9</v>
      </c>
      <c r="AR297" s="24">
        <v>72</v>
      </c>
      <c r="AS297" s="24"/>
      <c r="AT297" s="24">
        <v>34</v>
      </c>
      <c r="AU297" s="24">
        <v>108.4</v>
      </c>
      <c r="AV297" s="24">
        <v>62</v>
      </c>
      <c r="AW297" s="24">
        <v>82.7</v>
      </c>
      <c r="AX297" s="24">
        <v>33.5</v>
      </c>
      <c r="AY297" s="24">
        <v>88.8</v>
      </c>
      <c r="AZ297" s="24">
        <v>70.099999999999994</v>
      </c>
      <c r="BA297" s="24"/>
      <c r="BB297" s="24">
        <f t="shared" si="173"/>
        <v>65.099999999999994</v>
      </c>
      <c r="BC297" s="63"/>
      <c r="BD297" s="39"/>
      <c r="BE297" s="39"/>
      <c r="BF297" s="63"/>
      <c r="BG297" s="63"/>
      <c r="BH297" s="39"/>
      <c r="BI297" s="24">
        <f t="shared" si="174"/>
        <v>65.099999999999994</v>
      </c>
      <c r="BJ297" s="24"/>
      <c r="BK297" s="85"/>
      <c r="BL297" s="85"/>
      <c r="BM297" s="85"/>
      <c r="BN297" s="85"/>
      <c r="BO297" s="85"/>
      <c r="BP297" s="85"/>
      <c r="BQ297" s="85"/>
      <c r="BR297" s="85"/>
      <c r="BS297" s="85"/>
      <c r="BT297" s="85"/>
      <c r="BU297" s="85"/>
      <c r="BV297" s="85"/>
      <c r="BW297" s="85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9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9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9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9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/>
      <c r="GE297" s="8"/>
      <c r="GF297" s="8"/>
      <c r="GG297" s="8"/>
      <c r="GH297" s="8"/>
      <c r="GI297" s="8"/>
      <c r="GJ297" s="8"/>
      <c r="GK297" s="8"/>
      <c r="GL297" s="8"/>
      <c r="GM297" s="8"/>
      <c r="GN297" s="8"/>
      <c r="GO297" s="8"/>
      <c r="GP297" s="8"/>
      <c r="GQ297" s="8"/>
      <c r="GR297" s="8"/>
      <c r="GS297" s="8"/>
      <c r="GT297" s="8"/>
      <c r="GU297" s="9"/>
      <c r="GV297" s="8"/>
      <c r="GW297" s="8"/>
    </row>
    <row r="298" spans="1:205" s="2" customFormat="1" ht="17.100000000000001" customHeight="1">
      <c r="A298" s="33" t="s">
        <v>275</v>
      </c>
      <c r="B298" s="5">
        <v>1</v>
      </c>
      <c r="C298" s="5">
        <v>10</v>
      </c>
      <c r="D298" s="5"/>
      <c r="E298" s="5"/>
      <c r="F298" s="4">
        <f t="shared" si="196"/>
        <v>1.0738350684786351</v>
      </c>
      <c r="G298" s="5">
        <v>10</v>
      </c>
      <c r="H298" s="5"/>
      <c r="I298" s="5"/>
      <c r="J298" s="4">
        <f t="shared" si="197"/>
        <v>1.1024287222808871</v>
      </c>
      <c r="K298" s="69">
        <v>15</v>
      </c>
      <c r="L298" s="5"/>
      <c r="M298" s="5"/>
      <c r="N298" s="4">
        <f t="shared" si="198"/>
        <v>0.98310539018503618</v>
      </c>
      <c r="O298" s="5">
        <v>15</v>
      </c>
      <c r="P298" s="5"/>
      <c r="Q298" s="5"/>
      <c r="R298" s="4">
        <f t="shared" si="199"/>
        <v>1.2383816666666667</v>
      </c>
      <c r="S298" s="5">
        <v>5</v>
      </c>
      <c r="T298" s="5"/>
      <c r="U298" s="5"/>
      <c r="V298" s="4">
        <f t="shared" si="200"/>
        <v>1.0008377643504531</v>
      </c>
      <c r="W298" s="5">
        <v>10</v>
      </c>
      <c r="X298" s="5"/>
      <c r="Y298" s="5"/>
      <c r="Z298" s="4">
        <f t="shared" si="201"/>
        <v>0.9986530769614832</v>
      </c>
      <c r="AA298" s="5">
        <v>10</v>
      </c>
      <c r="AB298" s="5"/>
      <c r="AC298" s="5"/>
      <c r="AD298" s="4">
        <f t="shared" si="202"/>
        <v>1.0066432621020498</v>
      </c>
      <c r="AE298" s="5">
        <v>10</v>
      </c>
      <c r="AF298" s="5" t="s">
        <v>418</v>
      </c>
      <c r="AG298" s="5" t="s">
        <v>418</v>
      </c>
      <c r="AH298" s="5" t="s">
        <v>418</v>
      </c>
      <c r="AI298" s="5" t="s">
        <v>418</v>
      </c>
      <c r="AJ298" s="31">
        <f t="shared" si="170"/>
        <v>1.0385248439911576</v>
      </c>
      <c r="AK298" s="32">
        <v>1113</v>
      </c>
      <c r="AL298" s="24">
        <f t="shared" si="171"/>
        <v>1155.9000000000001</v>
      </c>
      <c r="AM298" s="24">
        <f t="shared" si="172"/>
        <v>42.900000000000091</v>
      </c>
      <c r="AN298" s="24"/>
      <c r="AO298" s="24">
        <v>53</v>
      </c>
      <c r="AP298" s="24">
        <v>90.5</v>
      </c>
      <c r="AQ298" s="24">
        <v>80</v>
      </c>
      <c r="AR298" s="24">
        <v>93.7</v>
      </c>
      <c r="AS298" s="24"/>
      <c r="AT298" s="24">
        <v>113.7</v>
      </c>
      <c r="AU298" s="24">
        <v>60.2</v>
      </c>
      <c r="AV298" s="24">
        <v>105.6</v>
      </c>
      <c r="AW298" s="24">
        <v>119.4</v>
      </c>
      <c r="AX298" s="24">
        <v>116.4</v>
      </c>
      <c r="AY298" s="24">
        <v>128.19999999999999</v>
      </c>
      <c r="AZ298" s="24">
        <v>101.2</v>
      </c>
      <c r="BA298" s="24"/>
      <c r="BB298" s="24">
        <f t="shared" si="173"/>
        <v>94</v>
      </c>
      <c r="BC298" s="63"/>
      <c r="BD298" s="39"/>
      <c r="BE298" s="39"/>
      <c r="BF298" s="63"/>
      <c r="BG298" s="63"/>
      <c r="BH298" s="39"/>
      <c r="BI298" s="24">
        <f t="shared" si="174"/>
        <v>94</v>
      </c>
      <c r="BJ298" s="24"/>
      <c r="BK298" s="85"/>
      <c r="BL298" s="85"/>
      <c r="BM298" s="85"/>
      <c r="BN298" s="85"/>
      <c r="BO298" s="85"/>
      <c r="BP298" s="85"/>
      <c r="BQ298" s="85"/>
      <c r="BR298" s="85"/>
      <c r="BS298" s="85"/>
      <c r="BT298" s="85"/>
      <c r="BU298" s="85"/>
      <c r="BV298" s="85"/>
      <c r="BW298" s="85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9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9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9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9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8"/>
      <c r="GH298" s="8"/>
      <c r="GI298" s="8"/>
      <c r="GJ298" s="8"/>
      <c r="GK298" s="8"/>
      <c r="GL298" s="8"/>
      <c r="GM298" s="8"/>
      <c r="GN298" s="8"/>
      <c r="GO298" s="8"/>
      <c r="GP298" s="8"/>
      <c r="GQ298" s="8"/>
      <c r="GR298" s="8"/>
      <c r="GS298" s="8"/>
      <c r="GT298" s="8"/>
      <c r="GU298" s="9"/>
      <c r="GV298" s="8"/>
      <c r="GW298" s="8"/>
    </row>
    <row r="299" spans="1:205" s="2" customFormat="1" ht="17.100000000000001" customHeight="1">
      <c r="A299" s="33" t="s">
        <v>276</v>
      </c>
      <c r="B299" s="5">
        <v>1</v>
      </c>
      <c r="C299" s="5">
        <v>10</v>
      </c>
      <c r="D299" s="5"/>
      <c r="E299" s="5"/>
      <c r="F299" s="4">
        <f t="shared" si="196"/>
        <v>1.0738350684786351</v>
      </c>
      <c r="G299" s="5">
        <v>10</v>
      </c>
      <c r="H299" s="5"/>
      <c r="I299" s="5"/>
      <c r="J299" s="4">
        <f t="shared" si="197"/>
        <v>1.1024287222808871</v>
      </c>
      <c r="K299" s="69">
        <v>15</v>
      </c>
      <c r="L299" s="5"/>
      <c r="M299" s="5"/>
      <c r="N299" s="4">
        <f t="shared" si="198"/>
        <v>0.98310539018503618</v>
      </c>
      <c r="O299" s="5">
        <v>15</v>
      </c>
      <c r="P299" s="5"/>
      <c r="Q299" s="5"/>
      <c r="R299" s="4">
        <f t="shared" si="199"/>
        <v>1.2383816666666667</v>
      </c>
      <c r="S299" s="5">
        <v>5</v>
      </c>
      <c r="T299" s="5"/>
      <c r="U299" s="5"/>
      <c r="V299" s="4">
        <f t="shared" si="200"/>
        <v>1.0008377643504531</v>
      </c>
      <c r="W299" s="5">
        <v>10</v>
      </c>
      <c r="X299" s="5"/>
      <c r="Y299" s="5"/>
      <c r="Z299" s="4">
        <f t="shared" si="201"/>
        <v>0.9986530769614832</v>
      </c>
      <c r="AA299" s="5">
        <v>10</v>
      </c>
      <c r="AB299" s="5"/>
      <c r="AC299" s="5"/>
      <c r="AD299" s="4">
        <f t="shared" si="202"/>
        <v>1.0066432621020498</v>
      </c>
      <c r="AE299" s="5">
        <v>10</v>
      </c>
      <c r="AF299" s="5" t="s">
        <v>418</v>
      </c>
      <c r="AG299" s="5" t="s">
        <v>418</v>
      </c>
      <c r="AH299" s="5" t="s">
        <v>418</v>
      </c>
      <c r="AI299" s="5" t="s">
        <v>418</v>
      </c>
      <c r="AJ299" s="31">
        <f t="shared" si="170"/>
        <v>1.0385248439911576</v>
      </c>
      <c r="AK299" s="32">
        <v>115</v>
      </c>
      <c r="AL299" s="24">
        <f t="shared" si="171"/>
        <v>119.4</v>
      </c>
      <c r="AM299" s="24">
        <f t="shared" si="172"/>
        <v>4.4000000000000057</v>
      </c>
      <c r="AN299" s="24"/>
      <c r="AO299" s="24">
        <v>6.8</v>
      </c>
      <c r="AP299" s="24">
        <v>11.8</v>
      </c>
      <c r="AQ299" s="24">
        <v>8.6999999999999993</v>
      </c>
      <c r="AR299" s="24">
        <v>10.6</v>
      </c>
      <c r="AS299" s="24"/>
      <c r="AT299" s="24">
        <v>12.1</v>
      </c>
      <c r="AU299" s="24">
        <v>11.6</v>
      </c>
      <c r="AV299" s="24">
        <v>10.9</v>
      </c>
      <c r="AW299" s="24">
        <v>8.4</v>
      </c>
      <c r="AX299" s="24">
        <v>5.0999999999999996</v>
      </c>
      <c r="AY299" s="24">
        <v>13.3</v>
      </c>
      <c r="AZ299" s="24">
        <v>10.5</v>
      </c>
      <c r="BA299" s="24"/>
      <c r="BB299" s="24">
        <f t="shared" si="173"/>
        <v>9.6</v>
      </c>
      <c r="BC299" s="39"/>
      <c r="BD299" s="39"/>
      <c r="BE299" s="39"/>
      <c r="BF299" s="63"/>
      <c r="BG299" s="63"/>
      <c r="BH299" s="39"/>
      <c r="BI299" s="24">
        <f t="shared" si="174"/>
        <v>9.6</v>
      </c>
      <c r="BJ299" s="24"/>
      <c r="BK299" s="85"/>
      <c r="BL299" s="85"/>
      <c r="BM299" s="85"/>
      <c r="BN299" s="85"/>
      <c r="BO299" s="85"/>
      <c r="BP299" s="85"/>
      <c r="BQ299" s="85"/>
      <c r="BR299" s="85"/>
      <c r="BS299" s="85"/>
      <c r="BT299" s="85"/>
      <c r="BU299" s="85"/>
      <c r="BV299" s="85"/>
      <c r="BW299" s="85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9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9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9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9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9"/>
      <c r="GV299" s="8"/>
      <c r="GW299" s="8"/>
    </row>
    <row r="300" spans="1:205" s="2" customFormat="1" ht="17.100000000000001" customHeight="1">
      <c r="A300" s="33" t="s">
        <v>277</v>
      </c>
      <c r="B300" s="5">
        <v>1</v>
      </c>
      <c r="C300" s="5">
        <v>10</v>
      </c>
      <c r="D300" s="5"/>
      <c r="E300" s="5"/>
      <c r="F300" s="4">
        <f t="shared" si="196"/>
        <v>1.0738350684786351</v>
      </c>
      <c r="G300" s="5">
        <v>10</v>
      </c>
      <c r="H300" s="5"/>
      <c r="I300" s="5"/>
      <c r="J300" s="4">
        <f t="shared" si="197"/>
        <v>1.1024287222808871</v>
      </c>
      <c r="K300" s="69">
        <v>15</v>
      </c>
      <c r="L300" s="5"/>
      <c r="M300" s="5"/>
      <c r="N300" s="4">
        <f t="shared" si="198"/>
        <v>0.98310539018503618</v>
      </c>
      <c r="O300" s="5">
        <v>15</v>
      </c>
      <c r="P300" s="5"/>
      <c r="Q300" s="5"/>
      <c r="R300" s="4">
        <f t="shared" si="199"/>
        <v>1.2383816666666667</v>
      </c>
      <c r="S300" s="5">
        <v>5</v>
      </c>
      <c r="T300" s="5"/>
      <c r="U300" s="5"/>
      <c r="V300" s="4">
        <f t="shared" si="200"/>
        <v>1.0008377643504531</v>
      </c>
      <c r="W300" s="5">
        <v>10</v>
      </c>
      <c r="X300" s="5"/>
      <c r="Y300" s="5"/>
      <c r="Z300" s="4">
        <f t="shared" si="201"/>
        <v>0.9986530769614832</v>
      </c>
      <c r="AA300" s="5">
        <v>10</v>
      </c>
      <c r="AB300" s="5"/>
      <c r="AC300" s="5"/>
      <c r="AD300" s="4">
        <f t="shared" si="202"/>
        <v>1.0066432621020498</v>
      </c>
      <c r="AE300" s="5">
        <v>10</v>
      </c>
      <c r="AF300" s="5" t="s">
        <v>418</v>
      </c>
      <c r="AG300" s="5" t="s">
        <v>418</v>
      </c>
      <c r="AH300" s="5" t="s">
        <v>418</v>
      </c>
      <c r="AI300" s="5" t="s">
        <v>418</v>
      </c>
      <c r="AJ300" s="31">
        <f t="shared" si="170"/>
        <v>1.0385248439911576</v>
      </c>
      <c r="AK300" s="32">
        <v>1109</v>
      </c>
      <c r="AL300" s="24">
        <f t="shared" si="171"/>
        <v>1151.7</v>
      </c>
      <c r="AM300" s="24">
        <f t="shared" si="172"/>
        <v>42.700000000000045</v>
      </c>
      <c r="AN300" s="24"/>
      <c r="AO300" s="24">
        <v>67.5</v>
      </c>
      <c r="AP300" s="24">
        <v>96.4</v>
      </c>
      <c r="AQ300" s="24">
        <v>92.7</v>
      </c>
      <c r="AR300" s="24">
        <v>104.1</v>
      </c>
      <c r="AS300" s="24"/>
      <c r="AT300" s="24">
        <v>83.3</v>
      </c>
      <c r="AU300" s="24">
        <v>92.9</v>
      </c>
      <c r="AV300" s="24">
        <v>112.5</v>
      </c>
      <c r="AW300" s="24">
        <v>114.8</v>
      </c>
      <c r="AX300" s="24">
        <v>65.3</v>
      </c>
      <c r="AY300" s="24">
        <v>127.7</v>
      </c>
      <c r="AZ300" s="24">
        <v>100.8</v>
      </c>
      <c r="BA300" s="24"/>
      <c r="BB300" s="24">
        <f t="shared" si="173"/>
        <v>93.7</v>
      </c>
      <c r="BC300" s="63"/>
      <c r="BD300" s="39"/>
      <c r="BE300" s="39"/>
      <c r="BF300" s="63"/>
      <c r="BG300" s="63"/>
      <c r="BH300" s="39"/>
      <c r="BI300" s="24">
        <f t="shared" si="174"/>
        <v>93.7</v>
      </c>
      <c r="BJ300" s="24"/>
      <c r="BK300" s="85"/>
      <c r="BL300" s="85"/>
      <c r="BM300" s="85"/>
      <c r="BN300" s="85"/>
      <c r="BO300" s="85"/>
      <c r="BP300" s="85"/>
      <c r="BQ300" s="85"/>
      <c r="BR300" s="85"/>
      <c r="BS300" s="85"/>
      <c r="BT300" s="85"/>
      <c r="BU300" s="85"/>
      <c r="BV300" s="85"/>
      <c r="BW300" s="85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9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9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9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9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9"/>
      <c r="GV300" s="8"/>
      <c r="GW300" s="8"/>
    </row>
    <row r="301" spans="1:205" s="2" customFormat="1" ht="17.100000000000001" customHeight="1">
      <c r="A301" s="33" t="s">
        <v>278</v>
      </c>
      <c r="B301" s="5">
        <v>1</v>
      </c>
      <c r="C301" s="5">
        <v>10</v>
      </c>
      <c r="D301" s="5"/>
      <c r="E301" s="5"/>
      <c r="F301" s="4">
        <f t="shared" si="196"/>
        <v>1.0738350684786351</v>
      </c>
      <c r="G301" s="5">
        <v>10</v>
      </c>
      <c r="H301" s="5"/>
      <c r="I301" s="5"/>
      <c r="J301" s="4">
        <f t="shared" si="197"/>
        <v>1.1024287222808871</v>
      </c>
      <c r="K301" s="69">
        <v>15</v>
      </c>
      <c r="L301" s="5"/>
      <c r="M301" s="5"/>
      <c r="N301" s="4">
        <f t="shared" si="198"/>
        <v>0.98310539018503618</v>
      </c>
      <c r="O301" s="5">
        <v>15</v>
      </c>
      <c r="P301" s="5"/>
      <c r="Q301" s="5"/>
      <c r="R301" s="4">
        <f t="shared" si="199"/>
        <v>1.2383816666666667</v>
      </c>
      <c r="S301" s="5">
        <v>5</v>
      </c>
      <c r="T301" s="5"/>
      <c r="U301" s="5"/>
      <c r="V301" s="4">
        <f t="shared" si="200"/>
        <v>1.0008377643504531</v>
      </c>
      <c r="W301" s="5">
        <v>10</v>
      </c>
      <c r="X301" s="5"/>
      <c r="Y301" s="5"/>
      <c r="Z301" s="4">
        <f t="shared" si="201"/>
        <v>0.9986530769614832</v>
      </c>
      <c r="AA301" s="5">
        <v>10</v>
      </c>
      <c r="AB301" s="5"/>
      <c r="AC301" s="5"/>
      <c r="AD301" s="4">
        <f t="shared" si="202"/>
        <v>1.0066432621020498</v>
      </c>
      <c r="AE301" s="5">
        <v>10</v>
      </c>
      <c r="AF301" s="5" t="s">
        <v>418</v>
      </c>
      <c r="AG301" s="5" t="s">
        <v>418</v>
      </c>
      <c r="AH301" s="5" t="s">
        <v>418</v>
      </c>
      <c r="AI301" s="5" t="s">
        <v>418</v>
      </c>
      <c r="AJ301" s="31">
        <f t="shared" si="170"/>
        <v>1.0385248439911576</v>
      </c>
      <c r="AK301" s="32">
        <v>517</v>
      </c>
      <c r="AL301" s="24">
        <f t="shared" si="171"/>
        <v>536.9</v>
      </c>
      <c r="AM301" s="24">
        <f t="shared" si="172"/>
        <v>19.899999999999977</v>
      </c>
      <c r="AN301" s="24"/>
      <c r="AO301" s="24">
        <v>32.4</v>
      </c>
      <c r="AP301" s="24">
        <v>39.9</v>
      </c>
      <c r="AQ301" s="24">
        <v>29.5</v>
      </c>
      <c r="AR301" s="24">
        <v>32.200000000000003</v>
      </c>
      <c r="AS301" s="24"/>
      <c r="AT301" s="24">
        <v>21</v>
      </c>
      <c r="AU301" s="24">
        <v>67.900000000000006</v>
      </c>
      <c r="AV301" s="24">
        <v>67.900000000000006</v>
      </c>
      <c r="AW301" s="24">
        <v>55.5</v>
      </c>
      <c r="AX301" s="24">
        <v>40.4</v>
      </c>
      <c r="AY301" s="24">
        <v>59.5</v>
      </c>
      <c r="AZ301" s="24">
        <v>47</v>
      </c>
      <c r="BA301" s="24"/>
      <c r="BB301" s="24">
        <f t="shared" si="173"/>
        <v>43.7</v>
      </c>
      <c r="BC301" s="63"/>
      <c r="BD301" s="39"/>
      <c r="BE301" s="39"/>
      <c r="BF301" s="63"/>
      <c r="BG301" s="63"/>
      <c r="BH301" s="39"/>
      <c r="BI301" s="24">
        <f t="shared" si="174"/>
        <v>43.7</v>
      </c>
      <c r="BJ301" s="24"/>
      <c r="BK301" s="85"/>
      <c r="BL301" s="85"/>
      <c r="BM301" s="85"/>
      <c r="BN301" s="85"/>
      <c r="BO301" s="85"/>
      <c r="BP301" s="85"/>
      <c r="BQ301" s="85"/>
      <c r="BR301" s="85"/>
      <c r="BS301" s="85"/>
      <c r="BT301" s="85"/>
      <c r="BU301" s="85"/>
      <c r="BV301" s="85"/>
      <c r="BW301" s="85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9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9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9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9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9"/>
      <c r="GV301" s="8"/>
      <c r="GW301" s="8"/>
    </row>
    <row r="302" spans="1:205" s="2" customFormat="1" ht="17.100000000000001" customHeight="1">
      <c r="A302" s="33" t="s">
        <v>279</v>
      </c>
      <c r="B302" s="5">
        <v>1</v>
      </c>
      <c r="C302" s="5">
        <v>10</v>
      </c>
      <c r="D302" s="5"/>
      <c r="E302" s="5"/>
      <c r="F302" s="4">
        <f t="shared" si="196"/>
        <v>1.0738350684786351</v>
      </c>
      <c r="G302" s="5">
        <v>10</v>
      </c>
      <c r="H302" s="5"/>
      <c r="I302" s="5"/>
      <c r="J302" s="4">
        <f t="shared" si="197"/>
        <v>1.1024287222808871</v>
      </c>
      <c r="K302" s="69">
        <v>15</v>
      </c>
      <c r="L302" s="5"/>
      <c r="M302" s="5"/>
      <c r="N302" s="4">
        <f t="shared" si="198"/>
        <v>0.98310539018503618</v>
      </c>
      <c r="O302" s="5">
        <v>15</v>
      </c>
      <c r="P302" s="5"/>
      <c r="Q302" s="5"/>
      <c r="R302" s="4">
        <f t="shared" si="199"/>
        <v>1.2383816666666667</v>
      </c>
      <c r="S302" s="5">
        <v>5</v>
      </c>
      <c r="T302" s="5"/>
      <c r="U302" s="5"/>
      <c r="V302" s="4">
        <f t="shared" si="200"/>
        <v>1.0008377643504531</v>
      </c>
      <c r="W302" s="5">
        <v>10</v>
      </c>
      <c r="X302" s="5"/>
      <c r="Y302" s="5"/>
      <c r="Z302" s="4">
        <f t="shared" si="201"/>
        <v>0.9986530769614832</v>
      </c>
      <c r="AA302" s="5">
        <v>10</v>
      </c>
      <c r="AB302" s="5"/>
      <c r="AC302" s="5"/>
      <c r="AD302" s="4">
        <f t="shared" si="202"/>
        <v>1.0066432621020498</v>
      </c>
      <c r="AE302" s="5">
        <v>10</v>
      </c>
      <c r="AF302" s="5" t="s">
        <v>418</v>
      </c>
      <c r="AG302" s="5" t="s">
        <v>418</v>
      </c>
      <c r="AH302" s="5" t="s">
        <v>418</v>
      </c>
      <c r="AI302" s="5" t="s">
        <v>418</v>
      </c>
      <c r="AJ302" s="31">
        <f t="shared" si="170"/>
        <v>1.0385248439911576</v>
      </c>
      <c r="AK302" s="32">
        <v>105</v>
      </c>
      <c r="AL302" s="24">
        <f t="shared" si="171"/>
        <v>109</v>
      </c>
      <c r="AM302" s="24">
        <f t="shared" si="172"/>
        <v>4</v>
      </c>
      <c r="AN302" s="24"/>
      <c r="AO302" s="24">
        <v>6.7</v>
      </c>
      <c r="AP302" s="24">
        <v>11.3</v>
      </c>
      <c r="AQ302" s="24">
        <v>8.3000000000000007</v>
      </c>
      <c r="AR302" s="24">
        <v>10.6</v>
      </c>
      <c r="AS302" s="24"/>
      <c r="AT302" s="24">
        <v>4.5</v>
      </c>
      <c r="AU302" s="24">
        <v>2.6</v>
      </c>
      <c r="AV302" s="24">
        <v>15.2</v>
      </c>
      <c r="AW302" s="24">
        <v>11.2</v>
      </c>
      <c r="AX302" s="24">
        <v>6.7</v>
      </c>
      <c r="AY302" s="24">
        <v>12.1</v>
      </c>
      <c r="AZ302" s="24">
        <v>9.5</v>
      </c>
      <c r="BA302" s="24">
        <v>1.4</v>
      </c>
      <c r="BB302" s="24">
        <f t="shared" si="173"/>
        <v>8.9</v>
      </c>
      <c r="BC302" s="63"/>
      <c r="BD302" s="39"/>
      <c r="BE302" s="39"/>
      <c r="BF302" s="63"/>
      <c r="BG302" s="63"/>
      <c r="BH302" s="39"/>
      <c r="BI302" s="24">
        <f t="shared" si="174"/>
        <v>8.9</v>
      </c>
      <c r="BJ302" s="24"/>
      <c r="BK302" s="85"/>
      <c r="BL302" s="85"/>
      <c r="BM302" s="85"/>
      <c r="BN302" s="85"/>
      <c r="BO302" s="85"/>
      <c r="BP302" s="85"/>
      <c r="BQ302" s="85"/>
      <c r="BR302" s="85"/>
      <c r="BS302" s="85"/>
      <c r="BT302" s="85"/>
      <c r="BU302" s="85"/>
      <c r="BV302" s="85"/>
      <c r="BW302" s="85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9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9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9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9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8"/>
      <c r="GE302" s="8"/>
      <c r="GF302" s="8"/>
      <c r="GG302" s="8"/>
      <c r="GH302" s="8"/>
      <c r="GI302" s="8"/>
      <c r="GJ302" s="8"/>
      <c r="GK302" s="8"/>
      <c r="GL302" s="8"/>
      <c r="GM302" s="8"/>
      <c r="GN302" s="8"/>
      <c r="GO302" s="8"/>
      <c r="GP302" s="8"/>
      <c r="GQ302" s="8"/>
      <c r="GR302" s="8"/>
      <c r="GS302" s="8"/>
      <c r="GT302" s="8"/>
      <c r="GU302" s="9"/>
      <c r="GV302" s="8"/>
      <c r="GW302" s="8"/>
    </row>
    <row r="303" spans="1:205" s="2" customFormat="1" ht="17.100000000000001" customHeight="1">
      <c r="A303" s="33" t="s">
        <v>280</v>
      </c>
      <c r="B303" s="5">
        <v>1</v>
      </c>
      <c r="C303" s="5">
        <v>10</v>
      </c>
      <c r="D303" s="5"/>
      <c r="E303" s="5"/>
      <c r="F303" s="4">
        <f t="shared" si="196"/>
        <v>1.0738350684786351</v>
      </c>
      <c r="G303" s="5">
        <v>10</v>
      </c>
      <c r="H303" s="5"/>
      <c r="I303" s="5"/>
      <c r="J303" s="4">
        <f t="shared" si="197"/>
        <v>1.1024287222808871</v>
      </c>
      <c r="K303" s="69">
        <v>15</v>
      </c>
      <c r="L303" s="5"/>
      <c r="M303" s="5"/>
      <c r="N303" s="4">
        <f t="shared" si="198"/>
        <v>0.98310539018503618</v>
      </c>
      <c r="O303" s="5">
        <v>15</v>
      </c>
      <c r="P303" s="5"/>
      <c r="Q303" s="5"/>
      <c r="R303" s="4">
        <f t="shared" si="199"/>
        <v>1.2383816666666667</v>
      </c>
      <c r="S303" s="5">
        <v>5</v>
      </c>
      <c r="T303" s="5"/>
      <c r="U303" s="5"/>
      <c r="V303" s="4">
        <f t="shared" si="200"/>
        <v>1.0008377643504531</v>
      </c>
      <c r="W303" s="5">
        <v>10</v>
      </c>
      <c r="X303" s="5"/>
      <c r="Y303" s="5"/>
      <c r="Z303" s="4">
        <f t="shared" si="201"/>
        <v>0.9986530769614832</v>
      </c>
      <c r="AA303" s="5">
        <v>10</v>
      </c>
      <c r="AB303" s="5"/>
      <c r="AC303" s="5"/>
      <c r="AD303" s="4">
        <f t="shared" si="202"/>
        <v>1.0066432621020498</v>
      </c>
      <c r="AE303" s="5">
        <v>10</v>
      </c>
      <c r="AF303" s="5" t="s">
        <v>418</v>
      </c>
      <c r="AG303" s="5" t="s">
        <v>418</v>
      </c>
      <c r="AH303" s="5" t="s">
        <v>418</v>
      </c>
      <c r="AI303" s="5" t="s">
        <v>418</v>
      </c>
      <c r="AJ303" s="31">
        <f t="shared" si="170"/>
        <v>1.0385248439911576</v>
      </c>
      <c r="AK303" s="32">
        <v>1115</v>
      </c>
      <c r="AL303" s="24">
        <f t="shared" si="171"/>
        <v>1158</v>
      </c>
      <c r="AM303" s="24">
        <f t="shared" si="172"/>
        <v>43</v>
      </c>
      <c r="AN303" s="24"/>
      <c r="AO303" s="24">
        <v>66.8</v>
      </c>
      <c r="AP303" s="24">
        <v>102.9</v>
      </c>
      <c r="AQ303" s="24">
        <v>67.099999999999994</v>
      </c>
      <c r="AR303" s="24">
        <v>137.5</v>
      </c>
      <c r="AS303" s="24"/>
      <c r="AT303" s="24">
        <v>84.6</v>
      </c>
      <c r="AU303" s="24">
        <v>65.900000000000006</v>
      </c>
      <c r="AV303" s="24">
        <v>101.4</v>
      </c>
      <c r="AW303" s="24">
        <v>114.7</v>
      </c>
      <c r="AX303" s="24">
        <v>93</v>
      </c>
      <c r="AY303" s="24">
        <v>128.5</v>
      </c>
      <c r="AZ303" s="24">
        <v>101.4</v>
      </c>
      <c r="BA303" s="24"/>
      <c r="BB303" s="24">
        <f t="shared" si="173"/>
        <v>94.2</v>
      </c>
      <c r="BC303" s="63"/>
      <c r="BD303" s="39"/>
      <c r="BE303" s="39"/>
      <c r="BF303" s="63"/>
      <c r="BG303" s="63"/>
      <c r="BH303" s="39"/>
      <c r="BI303" s="24">
        <f t="shared" si="174"/>
        <v>94.2</v>
      </c>
      <c r="BJ303" s="24"/>
      <c r="BK303" s="85"/>
      <c r="BL303" s="85"/>
      <c r="BM303" s="85"/>
      <c r="BN303" s="85"/>
      <c r="BO303" s="85"/>
      <c r="BP303" s="85"/>
      <c r="BQ303" s="85"/>
      <c r="BR303" s="85"/>
      <c r="BS303" s="85"/>
      <c r="BT303" s="85"/>
      <c r="BU303" s="85"/>
      <c r="BV303" s="85"/>
      <c r="BW303" s="85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9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9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9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9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8"/>
      <c r="GH303" s="8"/>
      <c r="GI303" s="8"/>
      <c r="GJ303" s="8"/>
      <c r="GK303" s="8"/>
      <c r="GL303" s="8"/>
      <c r="GM303" s="8"/>
      <c r="GN303" s="8"/>
      <c r="GO303" s="8"/>
      <c r="GP303" s="8"/>
      <c r="GQ303" s="8"/>
      <c r="GR303" s="8"/>
      <c r="GS303" s="8"/>
      <c r="GT303" s="8"/>
      <c r="GU303" s="9"/>
      <c r="GV303" s="8"/>
      <c r="GW303" s="8"/>
    </row>
    <row r="304" spans="1:205" s="2" customFormat="1" ht="17.100000000000001" customHeight="1">
      <c r="A304" s="33" t="s">
        <v>281</v>
      </c>
      <c r="B304" s="5">
        <v>1</v>
      </c>
      <c r="C304" s="5">
        <v>10</v>
      </c>
      <c r="D304" s="5"/>
      <c r="E304" s="5"/>
      <c r="F304" s="4">
        <f t="shared" si="196"/>
        <v>1.0738350684786351</v>
      </c>
      <c r="G304" s="5">
        <v>10</v>
      </c>
      <c r="H304" s="5"/>
      <c r="I304" s="5"/>
      <c r="J304" s="4">
        <f t="shared" si="197"/>
        <v>1.1024287222808871</v>
      </c>
      <c r="K304" s="69">
        <v>15</v>
      </c>
      <c r="L304" s="5"/>
      <c r="M304" s="5"/>
      <c r="N304" s="4">
        <f t="shared" si="198"/>
        <v>0.98310539018503618</v>
      </c>
      <c r="O304" s="5">
        <v>15</v>
      </c>
      <c r="P304" s="5"/>
      <c r="Q304" s="5"/>
      <c r="R304" s="4">
        <f t="shared" si="199"/>
        <v>1.2383816666666667</v>
      </c>
      <c r="S304" s="5">
        <v>5</v>
      </c>
      <c r="T304" s="5"/>
      <c r="U304" s="5"/>
      <c r="V304" s="4">
        <f t="shared" si="200"/>
        <v>1.0008377643504531</v>
      </c>
      <c r="W304" s="5">
        <v>10</v>
      </c>
      <c r="X304" s="5"/>
      <c r="Y304" s="5"/>
      <c r="Z304" s="4">
        <f t="shared" si="201"/>
        <v>0.9986530769614832</v>
      </c>
      <c r="AA304" s="5">
        <v>10</v>
      </c>
      <c r="AB304" s="5"/>
      <c r="AC304" s="5"/>
      <c r="AD304" s="4">
        <f t="shared" si="202"/>
        <v>1.0066432621020498</v>
      </c>
      <c r="AE304" s="5">
        <v>10</v>
      </c>
      <c r="AF304" s="5" t="s">
        <v>418</v>
      </c>
      <c r="AG304" s="5" t="s">
        <v>418</v>
      </c>
      <c r="AH304" s="5" t="s">
        <v>418</v>
      </c>
      <c r="AI304" s="5" t="s">
        <v>418</v>
      </c>
      <c r="AJ304" s="31">
        <f t="shared" si="170"/>
        <v>1.0385248439911576</v>
      </c>
      <c r="AK304" s="32">
        <v>57</v>
      </c>
      <c r="AL304" s="24">
        <f t="shared" si="171"/>
        <v>59.2</v>
      </c>
      <c r="AM304" s="24">
        <f t="shared" si="172"/>
        <v>2.2000000000000028</v>
      </c>
      <c r="AN304" s="24"/>
      <c r="AO304" s="24">
        <v>5.6</v>
      </c>
      <c r="AP304" s="24">
        <v>2.8</v>
      </c>
      <c r="AQ304" s="24">
        <v>2.9</v>
      </c>
      <c r="AR304" s="24">
        <v>6.2</v>
      </c>
      <c r="AS304" s="24"/>
      <c r="AT304" s="24">
        <v>4.5999999999999996</v>
      </c>
      <c r="AU304" s="24">
        <v>0.5</v>
      </c>
      <c r="AV304" s="24">
        <v>6.2</v>
      </c>
      <c r="AW304" s="24">
        <v>3.9</v>
      </c>
      <c r="AX304" s="24">
        <v>9.9</v>
      </c>
      <c r="AY304" s="24">
        <v>6.6</v>
      </c>
      <c r="AZ304" s="24">
        <v>5.2</v>
      </c>
      <c r="BA304" s="24"/>
      <c r="BB304" s="24">
        <f t="shared" si="173"/>
        <v>4.8</v>
      </c>
      <c r="BC304" s="39"/>
      <c r="BD304" s="39"/>
      <c r="BE304" s="39"/>
      <c r="BF304" s="63"/>
      <c r="BG304" s="63"/>
      <c r="BH304" s="39"/>
      <c r="BI304" s="24">
        <f t="shared" si="174"/>
        <v>4.8</v>
      </c>
      <c r="BJ304" s="24"/>
      <c r="BK304" s="85"/>
      <c r="BL304" s="85"/>
      <c r="BM304" s="85"/>
      <c r="BN304" s="85"/>
      <c r="BO304" s="85"/>
      <c r="BP304" s="85"/>
      <c r="BQ304" s="85"/>
      <c r="BR304" s="85"/>
      <c r="BS304" s="85"/>
      <c r="BT304" s="85"/>
      <c r="BU304" s="85"/>
      <c r="BV304" s="85"/>
      <c r="BW304" s="85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9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9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9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9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8"/>
      <c r="GH304" s="8"/>
      <c r="GI304" s="8"/>
      <c r="GJ304" s="8"/>
      <c r="GK304" s="8"/>
      <c r="GL304" s="8"/>
      <c r="GM304" s="8"/>
      <c r="GN304" s="8"/>
      <c r="GO304" s="8"/>
      <c r="GP304" s="8"/>
      <c r="GQ304" s="8"/>
      <c r="GR304" s="8"/>
      <c r="GS304" s="8"/>
      <c r="GT304" s="8"/>
      <c r="GU304" s="9"/>
      <c r="GV304" s="8"/>
      <c r="GW304" s="8"/>
    </row>
    <row r="305" spans="1:205" s="2" customFormat="1" ht="17.100000000000001" customHeight="1">
      <c r="A305" s="33" t="s">
        <v>282</v>
      </c>
      <c r="B305" s="5">
        <v>1</v>
      </c>
      <c r="C305" s="5">
        <v>10</v>
      </c>
      <c r="D305" s="5"/>
      <c r="E305" s="5"/>
      <c r="F305" s="4">
        <f t="shared" si="196"/>
        <v>1.0738350684786351</v>
      </c>
      <c r="G305" s="5">
        <v>10</v>
      </c>
      <c r="H305" s="5"/>
      <c r="I305" s="5"/>
      <c r="J305" s="4">
        <f t="shared" si="197"/>
        <v>1.1024287222808871</v>
      </c>
      <c r="K305" s="69">
        <v>15</v>
      </c>
      <c r="L305" s="5"/>
      <c r="M305" s="5"/>
      <c r="N305" s="4">
        <f t="shared" si="198"/>
        <v>0.98310539018503618</v>
      </c>
      <c r="O305" s="5">
        <v>15</v>
      </c>
      <c r="P305" s="5"/>
      <c r="Q305" s="5"/>
      <c r="R305" s="4">
        <f t="shared" si="199"/>
        <v>1.2383816666666667</v>
      </c>
      <c r="S305" s="5">
        <v>5</v>
      </c>
      <c r="T305" s="5"/>
      <c r="U305" s="5"/>
      <c r="V305" s="4">
        <f t="shared" si="200"/>
        <v>1.0008377643504531</v>
      </c>
      <c r="W305" s="5">
        <v>10</v>
      </c>
      <c r="X305" s="5"/>
      <c r="Y305" s="5"/>
      <c r="Z305" s="4">
        <f t="shared" si="201"/>
        <v>0.9986530769614832</v>
      </c>
      <c r="AA305" s="5">
        <v>10</v>
      </c>
      <c r="AB305" s="5"/>
      <c r="AC305" s="5"/>
      <c r="AD305" s="4">
        <f t="shared" si="202"/>
        <v>1.0066432621020498</v>
      </c>
      <c r="AE305" s="5">
        <v>10</v>
      </c>
      <c r="AF305" s="5" t="s">
        <v>418</v>
      </c>
      <c r="AG305" s="5" t="s">
        <v>418</v>
      </c>
      <c r="AH305" s="5" t="s">
        <v>418</v>
      </c>
      <c r="AI305" s="5" t="s">
        <v>418</v>
      </c>
      <c r="AJ305" s="31">
        <f t="shared" si="170"/>
        <v>1.0385248439911576</v>
      </c>
      <c r="AK305" s="32">
        <v>940</v>
      </c>
      <c r="AL305" s="24">
        <f t="shared" si="171"/>
        <v>976.2</v>
      </c>
      <c r="AM305" s="24">
        <f t="shared" si="172"/>
        <v>36.200000000000045</v>
      </c>
      <c r="AN305" s="24"/>
      <c r="AO305" s="24">
        <v>91</v>
      </c>
      <c r="AP305" s="24">
        <v>74.8</v>
      </c>
      <c r="AQ305" s="24">
        <v>62.5</v>
      </c>
      <c r="AR305" s="24">
        <v>110</v>
      </c>
      <c r="AS305" s="24"/>
      <c r="AT305" s="24">
        <v>55</v>
      </c>
      <c r="AU305" s="24">
        <v>18.8</v>
      </c>
      <c r="AV305" s="24">
        <v>97.6</v>
      </c>
      <c r="AW305" s="24">
        <v>99.3</v>
      </c>
      <c r="AX305" s="24">
        <v>94.1</v>
      </c>
      <c r="AY305" s="24">
        <v>108.3</v>
      </c>
      <c r="AZ305" s="24">
        <v>85.5</v>
      </c>
      <c r="BA305" s="24"/>
      <c r="BB305" s="24">
        <f t="shared" si="173"/>
        <v>79.3</v>
      </c>
      <c r="BC305" s="63"/>
      <c r="BD305" s="39"/>
      <c r="BE305" s="39"/>
      <c r="BF305" s="63"/>
      <c r="BG305" s="63"/>
      <c r="BH305" s="63"/>
      <c r="BI305" s="24">
        <f t="shared" si="174"/>
        <v>79.3</v>
      </c>
      <c r="BJ305" s="24"/>
      <c r="BK305" s="85"/>
      <c r="BL305" s="85"/>
      <c r="BM305" s="85"/>
      <c r="BN305" s="85"/>
      <c r="BO305" s="85"/>
      <c r="BP305" s="85"/>
      <c r="BQ305" s="85"/>
      <c r="BR305" s="85"/>
      <c r="BS305" s="85"/>
      <c r="BT305" s="85"/>
      <c r="BU305" s="85"/>
      <c r="BV305" s="85"/>
      <c r="BW305" s="85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9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9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9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9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8"/>
      <c r="GH305" s="8"/>
      <c r="GI305" s="8"/>
      <c r="GJ305" s="8"/>
      <c r="GK305" s="8"/>
      <c r="GL305" s="8"/>
      <c r="GM305" s="8"/>
      <c r="GN305" s="8"/>
      <c r="GO305" s="8"/>
      <c r="GP305" s="8"/>
      <c r="GQ305" s="8"/>
      <c r="GR305" s="8"/>
      <c r="GS305" s="8"/>
      <c r="GT305" s="8"/>
      <c r="GU305" s="9"/>
      <c r="GV305" s="8"/>
      <c r="GW305" s="8"/>
    </row>
    <row r="306" spans="1:205" s="2" customFormat="1" ht="17.100000000000001" customHeight="1">
      <c r="A306" s="33" t="s">
        <v>283</v>
      </c>
      <c r="B306" s="5">
        <v>1</v>
      </c>
      <c r="C306" s="5">
        <v>10</v>
      </c>
      <c r="D306" s="5"/>
      <c r="E306" s="5"/>
      <c r="F306" s="4">
        <f t="shared" si="196"/>
        <v>1.0738350684786351</v>
      </c>
      <c r="G306" s="5">
        <v>10</v>
      </c>
      <c r="H306" s="5"/>
      <c r="I306" s="5"/>
      <c r="J306" s="4">
        <f t="shared" si="197"/>
        <v>1.1024287222808871</v>
      </c>
      <c r="K306" s="69">
        <v>15</v>
      </c>
      <c r="L306" s="5"/>
      <c r="M306" s="5"/>
      <c r="N306" s="4">
        <f t="shared" si="198"/>
        <v>0.98310539018503618</v>
      </c>
      <c r="O306" s="5">
        <v>15</v>
      </c>
      <c r="P306" s="5"/>
      <c r="Q306" s="5"/>
      <c r="R306" s="4">
        <f t="shared" si="199"/>
        <v>1.2383816666666667</v>
      </c>
      <c r="S306" s="5">
        <v>5</v>
      </c>
      <c r="T306" s="5"/>
      <c r="U306" s="5"/>
      <c r="V306" s="4">
        <f t="shared" si="200"/>
        <v>1.0008377643504531</v>
      </c>
      <c r="W306" s="5">
        <v>10</v>
      </c>
      <c r="X306" s="5"/>
      <c r="Y306" s="5"/>
      <c r="Z306" s="4">
        <f t="shared" si="201"/>
        <v>0.9986530769614832</v>
      </c>
      <c r="AA306" s="5">
        <v>10</v>
      </c>
      <c r="AB306" s="5"/>
      <c r="AC306" s="5"/>
      <c r="AD306" s="4">
        <f t="shared" si="202"/>
        <v>1.0066432621020498</v>
      </c>
      <c r="AE306" s="5">
        <v>10</v>
      </c>
      <c r="AF306" s="5" t="s">
        <v>418</v>
      </c>
      <c r="AG306" s="5" t="s">
        <v>418</v>
      </c>
      <c r="AH306" s="5" t="s">
        <v>418</v>
      </c>
      <c r="AI306" s="5" t="s">
        <v>418</v>
      </c>
      <c r="AJ306" s="31">
        <f t="shared" si="170"/>
        <v>1.0385248439911576</v>
      </c>
      <c r="AK306" s="32">
        <v>45</v>
      </c>
      <c r="AL306" s="24">
        <f t="shared" si="171"/>
        <v>46.7</v>
      </c>
      <c r="AM306" s="24">
        <f t="shared" si="172"/>
        <v>1.7000000000000028</v>
      </c>
      <c r="AN306" s="24"/>
      <c r="AO306" s="24">
        <v>4.3</v>
      </c>
      <c r="AP306" s="24">
        <v>3.5</v>
      </c>
      <c r="AQ306" s="24">
        <v>3.6</v>
      </c>
      <c r="AR306" s="24">
        <v>5.0999999999999996</v>
      </c>
      <c r="AS306" s="24"/>
      <c r="AT306" s="24">
        <v>2.7</v>
      </c>
      <c r="AU306" s="24">
        <v>5.8</v>
      </c>
      <c r="AV306" s="24">
        <v>3.7</v>
      </c>
      <c r="AW306" s="24">
        <v>4.0999999999999996</v>
      </c>
      <c r="AX306" s="24">
        <v>0.9</v>
      </c>
      <c r="AY306" s="24">
        <v>5.2</v>
      </c>
      <c r="AZ306" s="24">
        <v>4.0999999999999996</v>
      </c>
      <c r="BA306" s="24"/>
      <c r="BB306" s="24">
        <f t="shared" si="173"/>
        <v>3.7</v>
      </c>
      <c r="BC306" s="63"/>
      <c r="BD306" s="39"/>
      <c r="BE306" s="39"/>
      <c r="BF306" s="63"/>
      <c r="BG306" s="63"/>
      <c r="BH306" s="39"/>
      <c r="BI306" s="24">
        <f t="shared" si="174"/>
        <v>3.7</v>
      </c>
      <c r="BJ306" s="24"/>
      <c r="BK306" s="85"/>
      <c r="BL306" s="85"/>
      <c r="BM306" s="85"/>
      <c r="BN306" s="85"/>
      <c r="BO306" s="85"/>
      <c r="BP306" s="85"/>
      <c r="BQ306" s="85"/>
      <c r="BR306" s="85"/>
      <c r="BS306" s="85"/>
      <c r="BT306" s="85"/>
      <c r="BU306" s="85"/>
      <c r="BV306" s="85"/>
      <c r="BW306" s="85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9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9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9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9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8"/>
      <c r="GH306" s="8"/>
      <c r="GI306" s="8"/>
      <c r="GJ306" s="8"/>
      <c r="GK306" s="8"/>
      <c r="GL306" s="8"/>
      <c r="GM306" s="8"/>
      <c r="GN306" s="8"/>
      <c r="GO306" s="8"/>
      <c r="GP306" s="8"/>
      <c r="GQ306" s="8"/>
      <c r="GR306" s="8"/>
      <c r="GS306" s="8"/>
      <c r="GT306" s="8"/>
      <c r="GU306" s="9"/>
      <c r="GV306" s="8"/>
      <c r="GW306" s="8"/>
    </row>
    <row r="307" spans="1:205" s="2" customFormat="1" ht="17.100000000000001" customHeight="1">
      <c r="A307" s="33" t="s">
        <v>284</v>
      </c>
      <c r="B307" s="5">
        <v>1</v>
      </c>
      <c r="C307" s="5">
        <v>10</v>
      </c>
      <c r="D307" s="5"/>
      <c r="E307" s="5"/>
      <c r="F307" s="4">
        <f t="shared" si="196"/>
        <v>1.0738350684786351</v>
      </c>
      <c r="G307" s="5">
        <v>10</v>
      </c>
      <c r="H307" s="5"/>
      <c r="I307" s="5"/>
      <c r="J307" s="4">
        <f t="shared" si="197"/>
        <v>1.1024287222808871</v>
      </c>
      <c r="K307" s="69">
        <v>15</v>
      </c>
      <c r="L307" s="5"/>
      <c r="M307" s="5"/>
      <c r="N307" s="4">
        <f t="shared" si="198"/>
        <v>0.98310539018503618</v>
      </c>
      <c r="O307" s="5">
        <v>15</v>
      </c>
      <c r="P307" s="5"/>
      <c r="Q307" s="5"/>
      <c r="R307" s="4">
        <f t="shared" si="199"/>
        <v>1.2383816666666667</v>
      </c>
      <c r="S307" s="5">
        <v>5</v>
      </c>
      <c r="T307" s="5"/>
      <c r="U307" s="5"/>
      <c r="V307" s="4">
        <f t="shared" si="200"/>
        <v>1.0008377643504531</v>
      </c>
      <c r="W307" s="5">
        <v>10</v>
      </c>
      <c r="X307" s="5"/>
      <c r="Y307" s="5"/>
      <c r="Z307" s="4">
        <f t="shared" si="201"/>
        <v>0.9986530769614832</v>
      </c>
      <c r="AA307" s="5">
        <v>10</v>
      </c>
      <c r="AB307" s="5"/>
      <c r="AC307" s="5"/>
      <c r="AD307" s="4">
        <f t="shared" si="202"/>
        <v>1.0066432621020498</v>
      </c>
      <c r="AE307" s="5">
        <v>10</v>
      </c>
      <c r="AF307" s="5" t="s">
        <v>418</v>
      </c>
      <c r="AG307" s="5" t="s">
        <v>418</v>
      </c>
      <c r="AH307" s="5" t="s">
        <v>418</v>
      </c>
      <c r="AI307" s="5" t="s">
        <v>418</v>
      </c>
      <c r="AJ307" s="31">
        <f t="shared" si="170"/>
        <v>1.0385248439911576</v>
      </c>
      <c r="AK307" s="32">
        <v>146</v>
      </c>
      <c r="AL307" s="24">
        <f t="shared" si="171"/>
        <v>151.6</v>
      </c>
      <c r="AM307" s="24">
        <f t="shared" si="172"/>
        <v>5.5999999999999943</v>
      </c>
      <c r="AN307" s="24"/>
      <c r="AO307" s="24">
        <v>11.8</v>
      </c>
      <c r="AP307" s="24">
        <v>11.5</v>
      </c>
      <c r="AQ307" s="24">
        <v>9.6</v>
      </c>
      <c r="AR307" s="24">
        <v>17</v>
      </c>
      <c r="AS307" s="24"/>
      <c r="AT307" s="24">
        <v>11.5</v>
      </c>
      <c r="AU307" s="24">
        <v>9.1999999999999993</v>
      </c>
      <c r="AV307" s="24">
        <v>16</v>
      </c>
      <c r="AW307" s="24">
        <v>11.7</v>
      </c>
      <c r="AX307" s="24">
        <v>10.9</v>
      </c>
      <c r="AY307" s="24">
        <v>16.8</v>
      </c>
      <c r="AZ307" s="24">
        <v>13.3</v>
      </c>
      <c r="BA307" s="24"/>
      <c r="BB307" s="24">
        <f t="shared" si="173"/>
        <v>12.3</v>
      </c>
      <c r="BC307" s="39"/>
      <c r="BD307" s="39"/>
      <c r="BE307" s="39"/>
      <c r="BF307" s="63"/>
      <c r="BG307" s="63"/>
      <c r="BH307" s="39"/>
      <c r="BI307" s="24">
        <f t="shared" si="174"/>
        <v>12.3</v>
      </c>
      <c r="BJ307" s="24"/>
      <c r="BK307" s="85"/>
      <c r="BL307" s="85"/>
      <c r="BM307" s="85"/>
      <c r="BN307" s="85"/>
      <c r="BO307" s="85"/>
      <c r="BP307" s="85"/>
      <c r="BQ307" s="85"/>
      <c r="BR307" s="85"/>
      <c r="BS307" s="85"/>
      <c r="BT307" s="85"/>
      <c r="BU307" s="85"/>
      <c r="BV307" s="85"/>
      <c r="BW307" s="85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9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9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9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9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8"/>
      <c r="GH307" s="8"/>
      <c r="GI307" s="8"/>
      <c r="GJ307" s="8"/>
      <c r="GK307" s="8"/>
      <c r="GL307" s="8"/>
      <c r="GM307" s="8"/>
      <c r="GN307" s="8"/>
      <c r="GO307" s="8"/>
      <c r="GP307" s="8"/>
      <c r="GQ307" s="8"/>
      <c r="GR307" s="8"/>
      <c r="GS307" s="8"/>
      <c r="GT307" s="8"/>
      <c r="GU307" s="9"/>
      <c r="GV307" s="8"/>
      <c r="GW307" s="8"/>
    </row>
    <row r="308" spans="1:205" s="2" customFormat="1" ht="17.100000000000001" customHeight="1">
      <c r="A308" s="33" t="s">
        <v>285</v>
      </c>
      <c r="B308" s="5">
        <v>1</v>
      </c>
      <c r="C308" s="5">
        <v>10</v>
      </c>
      <c r="D308" s="5"/>
      <c r="E308" s="5"/>
      <c r="F308" s="4">
        <f t="shared" si="196"/>
        <v>1.0738350684786351</v>
      </c>
      <c r="G308" s="5">
        <v>10</v>
      </c>
      <c r="H308" s="5"/>
      <c r="I308" s="5"/>
      <c r="J308" s="4">
        <f t="shared" si="197"/>
        <v>1.1024287222808871</v>
      </c>
      <c r="K308" s="69">
        <v>15</v>
      </c>
      <c r="L308" s="5"/>
      <c r="M308" s="5"/>
      <c r="N308" s="4">
        <f t="shared" si="198"/>
        <v>0.98310539018503618</v>
      </c>
      <c r="O308" s="5">
        <v>15</v>
      </c>
      <c r="P308" s="5"/>
      <c r="Q308" s="5"/>
      <c r="R308" s="4">
        <f t="shared" si="199"/>
        <v>1.2383816666666667</v>
      </c>
      <c r="S308" s="5">
        <v>5</v>
      </c>
      <c r="T308" s="5"/>
      <c r="U308" s="5"/>
      <c r="V308" s="4">
        <f t="shared" si="200"/>
        <v>1.0008377643504531</v>
      </c>
      <c r="W308" s="5">
        <v>10</v>
      </c>
      <c r="X308" s="5"/>
      <c r="Y308" s="5"/>
      <c r="Z308" s="4">
        <f t="shared" si="201"/>
        <v>0.9986530769614832</v>
      </c>
      <c r="AA308" s="5">
        <v>10</v>
      </c>
      <c r="AB308" s="5"/>
      <c r="AC308" s="5"/>
      <c r="AD308" s="4">
        <f t="shared" si="202"/>
        <v>1.0066432621020498</v>
      </c>
      <c r="AE308" s="5">
        <v>10</v>
      </c>
      <c r="AF308" s="5" t="s">
        <v>418</v>
      </c>
      <c r="AG308" s="5" t="s">
        <v>418</v>
      </c>
      <c r="AH308" s="5" t="s">
        <v>418</v>
      </c>
      <c r="AI308" s="5" t="s">
        <v>418</v>
      </c>
      <c r="AJ308" s="31">
        <f t="shared" si="170"/>
        <v>1.0385248439911576</v>
      </c>
      <c r="AK308" s="32">
        <v>39</v>
      </c>
      <c r="AL308" s="24">
        <f t="shared" si="171"/>
        <v>40.5</v>
      </c>
      <c r="AM308" s="24">
        <f t="shared" si="172"/>
        <v>1.5</v>
      </c>
      <c r="AN308" s="24"/>
      <c r="AO308" s="24">
        <v>2.9</v>
      </c>
      <c r="AP308" s="24">
        <v>2.5</v>
      </c>
      <c r="AQ308" s="24">
        <v>3.2</v>
      </c>
      <c r="AR308" s="24">
        <v>3.8</v>
      </c>
      <c r="AS308" s="24"/>
      <c r="AT308" s="24">
        <v>3.2</v>
      </c>
      <c r="AU308" s="24">
        <v>3</v>
      </c>
      <c r="AV308" s="24">
        <v>4.8</v>
      </c>
      <c r="AW308" s="24">
        <v>4</v>
      </c>
      <c r="AX308" s="24">
        <v>1.8</v>
      </c>
      <c r="AY308" s="24">
        <v>4.4000000000000004</v>
      </c>
      <c r="AZ308" s="24">
        <v>3.5</v>
      </c>
      <c r="BA308" s="24"/>
      <c r="BB308" s="24">
        <f t="shared" si="173"/>
        <v>3.4</v>
      </c>
      <c r="BC308" s="39"/>
      <c r="BD308" s="39"/>
      <c r="BE308" s="39"/>
      <c r="BF308" s="63"/>
      <c r="BG308" s="63"/>
      <c r="BH308" s="39"/>
      <c r="BI308" s="24">
        <f t="shared" si="174"/>
        <v>3.4</v>
      </c>
      <c r="BJ308" s="24"/>
      <c r="BK308" s="85"/>
      <c r="BL308" s="85"/>
      <c r="BM308" s="85"/>
      <c r="BN308" s="85"/>
      <c r="BO308" s="85"/>
      <c r="BP308" s="85"/>
      <c r="BQ308" s="85"/>
      <c r="BR308" s="85"/>
      <c r="BS308" s="85"/>
      <c r="BT308" s="85"/>
      <c r="BU308" s="85"/>
      <c r="BV308" s="85"/>
      <c r="BW308" s="85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9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9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9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9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8"/>
      <c r="GH308" s="8"/>
      <c r="GI308" s="8"/>
      <c r="GJ308" s="8"/>
      <c r="GK308" s="8"/>
      <c r="GL308" s="8"/>
      <c r="GM308" s="8"/>
      <c r="GN308" s="8"/>
      <c r="GO308" s="8"/>
      <c r="GP308" s="8"/>
      <c r="GQ308" s="8"/>
      <c r="GR308" s="8"/>
      <c r="GS308" s="8"/>
      <c r="GT308" s="8"/>
      <c r="GU308" s="9"/>
      <c r="GV308" s="8"/>
      <c r="GW308" s="8"/>
    </row>
    <row r="309" spans="1:205" s="2" customFormat="1" ht="17.100000000000001" customHeight="1">
      <c r="A309" s="33" t="s">
        <v>286</v>
      </c>
      <c r="B309" s="5">
        <v>1</v>
      </c>
      <c r="C309" s="5">
        <v>10</v>
      </c>
      <c r="D309" s="5"/>
      <c r="E309" s="5"/>
      <c r="F309" s="4">
        <f t="shared" si="196"/>
        <v>1.0738350684786351</v>
      </c>
      <c r="G309" s="5">
        <v>10</v>
      </c>
      <c r="H309" s="5"/>
      <c r="I309" s="5"/>
      <c r="J309" s="4">
        <f t="shared" si="197"/>
        <v>1.1024287222808871</v>
      </c>
      <c r="K309" s="69">
        <v>15</v>
      </c>
      <c r="L309" s="5"/>
      <c r="M309" s="5"/>
      <c r="N309" s="4">
        <f t="shared" si="198"/>
        <v>0.98310539018503618</v>
      </c>
      <c r="O309" s="5">
        <v>15</v>
      </c>
      <c r="P309" s="5"/>
      <c r="Q309" s="5"/>
      <c r="R309" s="4">
        <f t="shared" si="199"/>
        <v>1.2383816666666667</v>
      </c>
      <c r="S309" s="5">
        <v>5</v>
      </c>
      <c r="T309" s="5"/>
      <c r="U309" s="5"/>
      <c r="V309" s="4">
        <f t="shared" si="200"/>
        <v>1.0008377643504531</v>
      </c>
      <c r="W309" s="5">
        <v>10</v>
      </c>
      <c r="X309" s="5"/>
      <c r="Y309" s="5"/>
      <c r="Z309" s="4">
        <f t="shared" si="201"/>
        <v>0.9986530769614832</v>
      </c>
      <c r="AA309" s="5">
        <v>10</v>
      </c>
      <c r="AB309" s="5"/>
      <c r="AC309" s="5"/>
      <c r="AD309" s="4">
        <f t="shared" si="202"/>
        <v>1.0066432621020498</v>
      </c>
      <c r="AE309" s="5">
        <v>10</v>
      </c>
      <c r="AF309" s="5" t="s">
        <v>418</v>
      </c>
      <c r="AG309" s="5" t="s">
        <v>418</v>
      </c>
      <c r="AH309" s="5" t="s">
        <v>418</v>
      </c>
      <c r="AI309" s="5" t="s">
        <v>418</v>
      </c>
      <c r="AJ309" s="31">
        <f t="shared" si="170"/>
        <v>1.0385248439911576</v>
      </c>
      <c r="AK309" s="32">
        <v>19</v>
      </c>
      <c r="AL309" s="24">
        <f t="shared" si="171"/>
        <v>19.7</v>
      </c>
      <c r="AM309" s="24">
        <f t="shared" si="172"/>
        <v>0.69999999999999929</v>
      </c>
      <c r="AN309" s="24"/>
      <c r="AO309" s="24">
        <v>1.7</v>
      </c>
      <c r="AP309" s="24">
        <v>2</v>
      </c>
      <c r="AQ309" s="24">
        <v>1</v>
      </c>
      <c r="AR309" s="24">
        <v>2</v>
      </c>
      <c r="AS309" s="24"/>
      <c r="AT309" s="24">
        <v>1.3</v>
      </c>
      <c r="AU309" s="24">
        <v>2</v>
      </c>
      <c r="AV309" s="24">
        <v>1.5</v>
      </c>
      <c r="AW309" s="24">
        <v>2</v>
      </c>
      <c r="AX309" s="24">
        <v>0.7</v>
      </c>
      <c r="AY309" s="24">
        <v>2.2000000000000002</v>
      </c>
      <c r="AZ309" s="24">
        <v>1.7</v>
      </c>
      <c r="BA309" s="24"/>
      <c r="BB309" s="24">
        <f t="shared" si="173"/>
        <v>1.6</v>
      </c>
      <c r="BC309" s="39"/>
      <c r="BD309" s="39"/>
      <c r="BE309" s="39"/>
      <c r="BF309" s="63"/>
      <c r="BG309" s="63"/>
      <c r="BH309" s="39"/>
      <c r="BI309" s="24">
        <f t="shared" si="174"/>
        <v>1.6</v>
      </c>
      <c r="BJ309" s="24"/>
      <c r="BK309" s="85"/>
      <c r="BL309" s="85"/>
      <c r="BM309" s="85"/>
      <c r="BN309" s="85"/>
      <c r="BO309" s="85"/>
      <c r="BP309" s="85"/>
      <c r="BQ309" s="85"/>
      <c r="BR309" s="85"/>
      <c r="BS309" s="85"/>
      <c r="BT309" s="85"/>
      <c r="BU309" s="85"/>
      <c r="BV309" s="85"/>
      <c r="BW309" s="85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9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9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9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9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8"/>
      <c r="GH309" s="8"/>
      <c r="GI309" s="8"/>
      <c r="GJ309" s="8"/>
      <c r="GK309" s="8"/>
      <c r="GL309" s="8"/>
      <c r="GM309" s="8"/>
      <c r="GN309" s="8"/>
      <c r="GO309" s="8"/>
      <c r="GP309" s="8"/>
      <c r="GQ309" s="8"/>
      <c r="GR309" s="8"/>
      <c r="GS309" s="8"/>
      <c r="GT309" s="8"/>
      <c r="GU309" s="9"/>
      <c r="GV309" s="8"/>
      <c r="GW309" s="8"/>
    </row>
    <row r="310" spans="1:205" s="2" customFormat="1" ht="17.100000000000001" customHeight="1">
      <c r="A310" s="33" t="s">
        <v>287</v>
      </c>
      <c r="B310" s="5">
        <v>1</v>
      </c>
      <c r="C310" s="5">
        <v>10</v>
      </c>
      <c r="D310" s="5"/>
      <c r="E310" s="5"/>
      <c r="F310" s="4">
        <f t="shared" si="196"/>
        <v>1.0738350684786351</v>
      </c>
      <c r="G310" s="5">
        <v>10</v>
      </c>
      <c r="H310" s="5"/>
      <c r="I310" s="5"/>
      <c r="J310" s="4">
        <f t="shared" si="197"/>
        <v>1.1024287222808871</v>
      </c>
      <c r="K310" s="69">
        <v>15</v>
      </c>
      <c r="L310" s="5"/>
      <c r="M310" s="5"/>
      <c r="N310" s="4">
        <f t="shared" si="198"/>
        <v>0.98310539018503618</v>
      </c>
      <c r="O310" s="5">
        <v>15</v>
      </c>
      <c r="P310" s="5"/>
      <c r="Q310" s="5"/>
      <c r="R310" s="4">
        <f t="shared" si="199"/>
        <v>1.2383816666666667</v>
      </c>
      <c r="S310" s="5">
        <v>5</v>
      </c>
      <c r="T310" s="5"/>
      <c r="U310" s="5"/>
      <c r="V310" s="4">
        <f t="shared" si="200"/>
        <v>1.0008377643504531</v>
      </c>
      <c r="W310" s="5">
        <v>10</v>
      </c>
      <c r="X310" s="5"/>
      <c r="Y310" s="5"/>
      <c r="Z310" s="4">
        <f t="shared" si="201"/>
        <v>0.9986530769614832</v>
      </c>
      <c r="AA310" s="5">
        <v>10</v>
      </c>
      <c r="AB310" s="5"/>
      <c r="AC310" s="5"/>
      <c r="AD310" s="4">
        <f t="shared" si="202"/>
        <v>1.0066432621020498</v>
      </c>
      <c r="AE310" s="5">
        <v>10</v>
      </c>
      <c r="AF310" s="5" t="s">
        <v>418</v>
      </c>
      <c r="AG310" s="5" t="s">
        <v>418</v>
      </c>
      <c r="AH310" s="5" t="s">
        <v>418</v>
      </c>
      <c r="AI310" s="5" t="s">
        <v>418</v>
      </c>
      <c r="AJ310" s="31">
        <f t="shared" si="170"/>
        <v>1.0385248439911576</v>
      </c>
      <c r="AK310" s="32">
        <v>654</v>
      </c>
      <c r="AL310" s="24">
        <f t="shared" si="171"/>
        <v>679.2</v>
      </c>
      <c r="AM310" s="24">
        <f t="shared" si="172"/>
        <v>25.200000000000045</v>
      </c>
      <c r="AN310" s="24"/>
      <c r="AO310" s="24">
        <v>49.9</v>
      </c>
      <c r="AP310" s="24">
        <v>63.2</v>
      </c>
      <c r="AQ310" s="24">
        <v>59.4</v>
      </c>
      <c r="AR310" s="24">
        <v>73.7</v>
      </c>
      <c r="AS310" s="24"/>
      <c r="AT310" s="24">
        <v>35.4</v>
      </c>
      <c r="AU310" s="24">
        <v>36.9</v>
      </c>
      <c r="AV310" s="24">
        <v>62.4</v>
      </c>
      <c r="AW310" s="24">
        <v>67.599999999999994</v>
      </c>
      <c r="AX310" s="24">
        <v>40.6</v>
      </c>
      <c r="AY310" s="24">
        <v>75.400000000000006</v>
      </c>
      <c r="AZ310" s="24">
        <v>59.5</v>
      </c>
      <c r="BA310" s="24"/>
      <c r="BB310" s="24">
        <f t="shared" si="173"/>
        <v>55.2</v>
      </c>
      <c r="BC310" s="63"/>
      <c r="BD310" s="39"/>
      <c r="BE310" s="39"/>
      <c r="BF310" s="63"/>
      <c r="BG310" s="63"/>
      <c r="BH310" s="63"/>
      <c r="BI310" s="24">
        <f t="shared" si="174"/>
        <v>55.2</v>
      </c>
      <c r="BJ310" s="24"/>
      <c r="BK310" s="85"/>
      <c r="BL310" s="85"/>
      <c r="BM310" s="85"/>
      <c r="BN310" s="85"/>
      <c r="BO310" s="85"/>
      <c r="BP310" s="85"/>
      <c r="BQ310" s="85"/>
      <c r="BR310" s="85"/>
      <c r="BS310" s="85"/>
      <c r="BT310" s="85"/>
      <c r="BU310" s="85"/>
      <c r="BV310" s="85"/>
      <c r="BW310" s="85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9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9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9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9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8"/>
      <c r="GE310" s="8"/>
      <c r="GF310" s="8"/>
      <c r="GG310" s="8"/>
      <c r="GH310" s="8"/>
      <c r="GI310" s="8"/>
      <c r="GJ310" s="8"/>
      <c r="GK310" s="8"/>
      <c r="GL310" s="8"/>
      <c r="GM310" s="8"/>
      <c r="GN310" s="8"/>
      <c r="GO310" s="8"/>
      <c r="GP310" s="8"/>
      <c r="GQ310" s="8"/>
      <c r="GR310" s="8"/>
      <c r="GS310" s="8"/>
      <c r="GT310" s="8"/>
      <c r="GU310" s="9"/>
      <c r="GV310" s="8"/>
      <c r="GW310" s="8"/>
    </row>
    <row r="311" spans="1:205" s="2" customFormat="1" ht="17.100000000000001" customHeight="1">
      <c r="A311" s="33" t="s">
        <v>288</v>
      </c>
      <c r="B311" s="5">
        <v>1</v>
      </c>
      <c r="C311" s="5">
        <v>10</v>
      </c>
      <c r="D311" s="5"/>
      <c r="E311" s="5"/>
      <c r="F311" s="4">
        <f t="shared" si="196"/>
        <v>1.0738350684786351</v>
      </c>
      <c r="G311" s="5">
        <v>10</v>
      </c>
      <c r="H311" s="5"/>
      <c r="I311" s="5"/>
      <c r="J311" s="4">
        <f t="shared" si="197"/>
        <v>1.1024287222808871</v>
      </c>
      <c r="K311" s="69">
        <v>15</v>
      </c>
      <c r="L311" s="5"/>
      <c r="M311" s="5"/>
      <c r="N311" s="4">
        <f t="shared" si="198"/>
        <v>0.98310539018503618</v>
      </c>
      <c r="O311" s="5">
        <v>15</v>
      </c>
      <c r="P311" s="5"/>
      <c r="Q311" s="5"/>
      <c r="R311" s="4">
        <f t="shared" si="199"/>
        <v>1.2383816666666667</v>
      </c>
      <c r="S311" s="5">
        <v>5</v>
      </c>
      <c r="T311" s="5"/>
      <c r="U311" s="5"/>
      <c r="V311" s="4">
        <f t="shared" si="200"/>
        <v>1.0008377643504531</v>
      </c>
      <c r="W311" s="5">
        <v>10</v>
      </c>
      <c r="X311" s="5"/>
      <c r="Y311" s="5"/>
      <c r="Z311" s="4">
        <f t="shared" si="201"/>
        <v>0.9986530769614832</v>
      </c>
      <c r="AA311" s="5">
        <v>10</v>
      </c>
      <c r="AB311" s="5"/>
      <c r="AC311" s="5"/>
      <c r="AD311" s="4">
        <f t="shared" si="202"/>
        <v>1.0066432621020498</v>
      </c>
      <c r="AE311" s="5">
        <v>10</v>
      </c>
      <c r="AF311" s="5" t="s">
        <v>418</v>
      </c>
      <c r="AG311" s="5" t="s">
        <v>418</v>
      </c>
      <c r="AH311" s="5" t="s">
        <v>418</v>
      </c>
      <c r="AI311" s="5" t="s">
        <v>418</v>
      </c>
      <c r="AJ311" s="31">
        <f t="shared" si="170"/>
        <v>1.0385248439911576</v>
      </c>
      <c r="AK311" s="32">
        <v>1144</v>
      </c>
      <c r="AL311" s="24">
        <f t="shared" si="171"/>
        <v>1188.0999999999999</v>
      </c>
      <c r="AM311" s="24">
        <f t="shared" si="172"/>
        <v>44.099999999999909</v>
      </c>
      <c r="AN311" s="24"/>
      <c r="AO311" s="24">
        <v>55.3</v>
      </c>
      <c r="AP311" s="24">
        <v>100.6</v>
      </c>
      <c r="AQ311" s="24">
        <v>77.2</v>
      </c>
      <c r="AR311" s="24">
        <v>112</v>
      </c>
      <c r="AS311" s="24"/>
      <c r="AT311" s="24">
        <v>116.9</v>
      </c>
      <c r="AU311" s="24">
        <v>46.4</v>
      </c>
      <c r="AV311" s="24">
        <v>96.6</v>
      </c>
      <c r="AW311" s="24">
        <v>117.9</v>
      </c>
      <c r="AX311" s="24">
        <v>132.69999999999999</v>
      </c>
      <c r="AY311" s="24">
        <v>131.80000000000001</v>
      </c>
      <c r="AZ311" s="24">
        <v>104</v>
      </c>
      <c r="BA311" s="24"/>
      <c r="BB311" s="24">
        <f t="shared" si="173"/>
        <v>96.7</v>
      </c>
      <c r="BC311" s="63"/>
      <c r="BD311" s="39"/>
      <c r="BE311" s="39"/>
      <c r="BF311" s="63"/>
      <c r="BG311" s="63"/>
      <c r="BH311" s="63"/>
      <c r="BI311" s="24">
        <f t="shared" si="174"/>
        <v>96.7</v>
      </c>
      <c r="BJ311" s="24"/>
      <c r="BK311" s="85"/>
      <c r="BL311" s="85"/>
      <c r="BM311" s="85"/>
      <c r="BN311" s="85"/>
      <c r="BO311" s="85"/>
      <c r="BP311" s="85"/>
      <c r="BQ311" s="85"/>
      <c r="BR311" s="85"/>
      <c r="BS311" s="85"/>
      <c r="BT311" s="85"/>
      <c r="BU311" s="85"/>
      <c r="BV311" s="85"/>
      <c r="BW311" s="85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9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9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9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9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8"/>
      <c r="GH311" s="8"/>
      <c r="GI311" s="8"/>
      <c r="GJ311" s="8"/>
      <c r="GK311" s="8"/>
      <c r="GL311" s="8"/>
      <c r="GM311" s="8"/>
      <c r="GN311" s="8"/>
      <c r="GO311" s="8"/>
      <c r="GP311" s="8"/>
      <c r="GQ311" s="8"/>
      <c r="GR311" s="8"/>
      <c r="GS311" s="8"/>
      <c r="GT311" s="8"/>
      <c r="GU311" s="9"/>
      <c r="GV311" s="8"/>
      <c r="GW311" s="8"/>
    </row>
    <row r="312" spans="1:205" s="2" customFormat="1" ht="17.100000000000001" customHeight="1">
      <c r="A312" s="33" t="s">
        <v>289</v>
      </c>
      <c r="B312" s="5">
        <v>1</v>
      </c>
      <c r="C312" s="5">
        <v>10</v>
      </c>
      <c r="D312" s="5"/>
      <c r="E312" s="5"/>
      <c r="F312" s="4">
        <f t="shared" si="196"/>
        <v>1.0738350684786351</v>
      </c>
      <c r="G312" s="5">
        <v>10</v>
      </c>
      <c r="H312" s="5"/>
      <c r="I312" s="5"/>
      <c r="J312" s="4">
        <f t="shared" si="197"/>
        <v>1.1024287222808871</v>
      </c>
      <c r="K312" s="69">
        <v>15</v>
      </c>
      <c r="L312" s="5"/>
      <c r="M312" s="5"/>
      <c r="N312" s="4">
        <f t="shared" si="198"/>
        <v>0.98310539018503618</v>
      </c>
      <c r="O312" s="5">
        <v>15</v>
      </c>
      <c r="P312" s="5"/>
      <c r="Q312" s="5"/>
      <c r="R312" s="4">
        <f t="shared" si="199"/>
        <v>1.2383816666666667</v>
      </c>
      <c r="S312" s="5">
        <v>5</v>
      </c>
      <c r="T312" s="5"/>
      <c r="U312" s="5"/>
      <c r="V312" s="4">
        <f t="shared" si="200"/>
        <v>1.0008377643504531</v>
      </c>
      <c r="W312" s="5">
        <v>10</v>
      </c>
      <c r="X312" s="5"/>
      <c r="Y312" s="5"/>
      <c r="Z312" s="4">
        <f t="shared" si="201"/>
        <v>0.9986530769614832</v>
      </c>
      <c r="AA312" s="5">
        <v>10</v>
      </c>
      <c r="AB312" s="5"/>
      <c r="AC312" s="5"/>
      <c r="AD312" s="4">
        <f t="shared" si="202"/>
        <v>1.0066432621020498</v>
      </c>
      <c r="AE312" s="5">
        <v>10</v>
      </c>
      <c r="AF312" s="5" t="s">
        <v>418</v>
      </c>
      <c r="AG312" s="5" t="s">
        <v>418</v>
      </c>
      <c r="AH312" s="5" t="s">
        <v>418</v>
      </c>
      <c r="AI312" s="5" t="s">
        <v>418</v>
      </c>
      <c r="AJ312" s="31">
        <f t="shared" si="170"/>
        <v>1.0385248439911576</v>
      </c>
      <c r="AK312" s="32">
        <v>1173</v>
      </c>
      <c r="AL312" s="24">
        <f t="shared" si="171"/>
        <v>1218.2</v>
      </c>
      <c r="AM312" s="24">
        <f t="shared" si="172"/>
        <v>45.200000000000045</v>
      </c>
      <c r="AN312" s="24"/>
      <c r="AO312" s="24">
        <v>88.2</v>
      </c>
      <c r="AP312" s="24">
        <v>88.7</v>
      </c>
      <c r="AQ312" s="24">
        <v>66.8</v>
      </c>
      <c r="AR312" s="24">
        <v>148.6</v>
      </c>
      <c r="AS312" s="24"/>
      <c r="AT312" s="24">
        <v>82.4</v>
      </c>
      <c r="AU312" s="24">
        <v>55</v>
      </c>
      <c r="AV312" s="24">
        <v>116.4</v>
      </c>
      <c r="AW312" s="24">
        <v>124.1</v>
      </c>
      <c r="AX312" s="24">
        <v>107.1</v>
      </c>
      <c r="AY312" s="24">
        <v>135.1</v>
      </c>
      <c r="AZ312" s="24">
        <v>106.6</v>
      </c>
      <c r="BA312" s="24"/>
      <c r="BB312" s="24">
        <f t="shared" si="173"/>
        <v>99.2</v>
      </c>
      <c r="BC312" s="63"/>
      <c r="BD312" s="39"/>
      <c r="BE312" s="39"/>
      <c r="BF312" s="63"/>
      <c r="BG312" s="63"/>
      <c r="BH312" s="39"/>
      <c r="BI312" s="24">
        <f t="shared" si="174"/>
        <v>99.2</v>
      </c>
      <c r="BJ312" s="24"/>
      <c r="BK312" s="85"/>
      <c r="BL312" s="85"/>
      <c r="BM312" s="85"/>
      <c r="BN312" s="85"/>
      <c r="BO312" s="85"/>
      <c r="BP312" s="85"/>
      <c r="BQ312" s="85"/>
      <c r="BR312" s="85"/>
      <c r="BS312" s="85"/>
      <c r="BT312" s="85"/>
      <c r="BU312" s="85"/>
      <c r="BV312" s="85"/>
      <c r="BW312" s="85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9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9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9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9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8"/>
      <c r="GH312" s="8"/>
      <c r="GI312" s="8"/>
      <c r="GJ312" s="8"/>
      <c r="GK312" s="8"/>
      <c r="GL312" s="8"/>
      <c r="GM312" s="8"/>
      <c r="GN312" s="8"/>
      <c r="GO312" s="8"/>
      <c r="GP312" s="8"/>
      <c r="GQ312" s="8"/>
      <c r="GR312" s="8"/>
      <c r="GS312" s="8"/>
      <c r="GT312" s="8"/>
      <c r="GU312" s="9"/>
      <c r="GV312" s="8"/>
      <c r="GW312" s="8"/>
    </row>
    <row r="313" spans="1:205" s="2" customFormat="1" ht="17.100000000000001" customHeight="1">
      <c r="A313" s="33" t="s">
        <v>290</v>
      </c>
      <c r="B313" s="5">
        <v>1</v>
      </c>
      <c r="C313" s="5">
        <v>10</v>
      </c>
      <c r="D313" s="5"/>
      <c r="E313" s="5"/>
      <c r="F313" s="4">
        <f t="shared" si="196"/>
        <v>1.0738350684786351</v>
      </c>
      <c r="G313" s="5">
        <v>10</v>
      </c>
      <c r="H313" s="5"/>
      <c r="I313" s="5"/>
      <c r="J313" s="4">
        <f t="shared" si="197"/>
        <v>1.1024287222808871</v>
      </c>
      <c r="K313" s="69">
        <v>15</v>
      </c>
      <c r="L313" s="5"/>
      <c r="M313" s="5"/>
      <c r="N313" s="4">
        <f t="shared" si="198"/>
        <v>0.98310539018503618</v>
      </c>
      <c r="O313" s="5">
        <v>15</v>
      </c>
      <c r="P313" s="5"/>
      <c r="Q313" s="5"/>
      <c r="R313" s="4">
        <f t="shared" si="199"/>
        <v>1.2383816666666667</v>
      </c>
      <c r="S313" s="5">
        <v>5</v>
      </c>
      <c r="T313" s="5"/>
      <c r="U313" s="5"/>
      <c r="V313" s="4">
        <f t="shared" si="200"/>
        <v>1.0008377643504531</v>
      </c>
      <c r="W313" s="5">
        <v>10</v>
      </c>
      <c r="X313" s="5"/>
      <c r="Y313" s="5"/>
      <c r="Z313" s="4">
        <f t="shared" si="201"/>
        <v>0.9986530769614832</v>
      </c>
      <c r="AA313" s="5">
        <v>10</v>
      </c>
      <c r="AB313" s="5"/>
      <c r="AC313" s="5"/>
      <c r="AD313" s="4">
        <f t="shared" si="202"/>
        <v>1.0066432621020498</v>
      </c>
      <c r="AE313" s="5">
        <v>10</v>
      </c>
      <c r="AF313" s="5" t="s">
        <v>418</v>
      </c>
      <c r="AG313" s="5" t="s">
        <v>418</v>
      </c>
      <c r="AH313" s="5" t="s">
        <v>418</v>
      </c>
      <c r="AI313" s="5" t="s">
        <v>418</v>
      </c>
      <c r="AJ313" s="31">
        <f t="shared" si="170"/>
        <v>1.0385248439911576</v>
      </c>
      <c r="AK313" s="32">
        <v>62</v>
      </c>
      <c r="AL313" s="24">
        <f t="shared" si="171"/>
        <v>64.400000000000006</v>
      </c>
      <c r="AM313" s="24">
        <f t="shared" si="172"/>
        <v>2.4000000000000057</v>
      </c>
      <c r="AN313" s="24"/>
      <c r="AO313" s="24">
        <v>5.5</v>
      </c>
      <c r="AP313" s="24">
        <v>6.3</v>
      </c>
      <c r="AQ313" s="24">
        <v>3.8</v>
      </c>
      <c r="AR313" s="24">
        <v>5.5</v>
      </c>
      <c r="AS313" s="24"/>
      <c r="AT313" s="24">
        <v>6.3</v>
      </c>
      <c r="AU313" s="24">
        <v>6.3</v>
      </c>
      <c r="AV313" s="24">
        <v>3.6</v>
      </c>
      <c r="AW313" s="24">
        <v>6.2</v>
      </c>
      <c r="AX313" s="24">
        <v>2.9</v>
      </c>
      <c r="AY313" s="24">
        <v>7.1</v>
      </c>
      <c r="AZ313" s="24">
        <v>5.6</v>
      </c>
      <c r="BA313" s="24"/>
      <c r="BB313" s="24">
        <f t="shared" si="173"/>
        <v>5.3</v>
      </c>
      <c r="BC313" s="39"/>
      <c r="BD313" s="39"/>
      <c r="BE313" s="39"/>
      <c r="BF313" s="63"/>
      <c r="BG313" s="63"/>
      <c r="BH313" s="39"/>
      <c r="BI313" s="24">
        <f t="shared" si="174"/>
        <v>5.3</v>
      </c>
      <c r="BJ313" s="24"/>
      <c r="BK313" s="85"/>
      <c r="BL313" s="85"/>
      <c r="BM313" s="85"/>
      <c r="BN313" s="85"/>
      <c r="BO313" s="85"/>
      <c r="BP313" s="85"/>
      <c r="BQ313" s="85"/>
      <c r="BR313" s="85"/>
      <c r="BS313" s="85"/>
      <c r="BT313" s="85"/>
      <c r="BU313" s="85"/>
      <c r="BV313" s="85"/>
      <c r="BW313" s="85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9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9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9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9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8"/>
      <c r="GH313" s="8"/>
      <c r="GI313" s="8"/>
      <c r="GJ313" s="8"/>
      <c r="GK313" s="8"/>
      <c r="GL313" s="8"/>
      <c r="GM313" s="8"/>
      <c r="GN313" s="8"/>
      <c r="GO313" s="8"/>
      <c r="GP313" s="8"/>
      <c r="GQ313" s="8"/>
      <c r="GR313" s="8"/>
      <c r="GS313" s="8"/>
      <c r="GT313" s="8"/>
      <c r="GU313" s="9"/>
      <c r="GV313" s="8"/>
      <c r="GW313" s="8"/>
    </row>
    <row r="314" spans="1:205" s="2" customFormat="1" ht="17.100000000000001" customHeight="1">
      <c r="A314" s="33" t="s">
        <v>291</v>
      </c>
      <c r="B314" s="5">
        <v>1</v>
      </c>
      <c r="C314" s="5">
        <v>10</v>
      </c>
      <c r="D314" s="5"/>
      <c r="E314" s="5"/>
      <c r="F314" s="4">
        <f t="shared" si="196"/>
        <v>1.0738350684786351</v>
      </c>
      <c r="G314" s="5">
        <v>10</v>
      </c>
      <c r="H314" s="5"/>
      <c r="I314" s="5"/>
      <c r="J314" s="4">
        <f t="shared" si="197"/>
        <v>1.1024287222808871</v>
      </c>
      <c r="K314" s="69">
        <v>15</v>
      </c>
      <c r="L314" s="5"/>
      <c r="M314" s="5"/>
      <c r="N314" s="4">
        <f t="shared" si="198"/>
        <v>0.98310539018503618</v>
      </c>
      <c r="O314" s="5">
        <v>15</v>
      </c>
      <c r="P314" s="5"/>
      <c r="Q314" s="5"/>
      <c r="R314" s="4">
        <f t="shared" si="199"/>
        <v>1.2383816666666667</v>
      </c>
      <c r="S314" s="5">
        <v>5</v>
      </c>
      <c r="T314" s="5"/>
      <c r="U314" s="5"/>
      <c r="V314" s="4">
        <f t="shared" si="200"/>
        <v>1.0008377643504531</v>
      </c>
      <c r="W314" s="5">
        <v>10</v>
      </c>
      <c r="X314" s="5"/>
      <c r="Y314" s="5"/>
      <c r="Z314" s="4">
        <f t="shared" si="201"/>
        <v>0.9986530769614832</v>
      </c>
      <c r="AA314" s="5">
        <v>10</v>
      </c>
      <c r="AB314" s="5"/>
      <c r="AC314" s="5"/>
      <c r="AD314" s="4">
        <f t="shared" si="202"/>
        <v>1.0066432621020498</v>
      </c>
      <c r="AE314" s="5">
        <v>10</v>
      </c>
      <c r="AF314" s="5" t="s">
        <v>418</v>
      </c>
      <c r="AG314" s="5" t="s">
        <v>418</v>
      </c>
      <c r="AH314" s="5" t="s">
        <v>418</v>
      </c>
      <c r="AI314" s="5" t="s">
        <v>418</v>
      </c>
      <c r="AJ314" s="31">
        <f t="shared" si="170"/>
        <v>1.0385248439911576</v>
      </c>
      <c r="AK314" s="32">
        <v>118</v>
      </c>
      <c r="AL314" s="24">
        <f t="shared" si="171"/>
        <v>122.5</v>
      </c>
      <c r="AM314" s="24">
        <f t="shared" si="172"/>
        <v>4.5</v>
      </c>
      <c r="AN314" s="24"/>
      <c r="AO314" s="24">
        <v>8.1</v>
      </c>
      <c r="AP314" s="24">
        <v>11.7</v>
      </c>
      <c r="AQ314" s="24">
        <v>8.8000000000000007</v>
      </c>
      <c r="AR314" s="24">
        <v>10.6</v>
      </c>
      <c r="AS314" s="24"/>
      <c r="AT314" s="24">
        <v>8.1</v>
      </c>
      <c r="AU314" s="24">
        <v>12.8</v>
      </c>
      <c r="AV314" s="24">
        <v>8.9</v>
      </c>
      <c r="AW314" s="24">
        <v>12.4</v>
      </c>
      <c r="AX314" s="24">
        <v>6.9</v>
      </c>
      <c r="AY314" s="24">
        <v>13.5</v>
      </c>
      <c r="AZ314" s="24">
        <v>10.7</v>
      </c>
      <c r="BA314" s="24"/>
      <c r="BB314" s="24">
        <f t="shared" si="173"/>
        <v>10</v>
      </c>
      <c r="BC314" s="63"/>
      <c r="BD314" s="39"/>
      <c r="BE314" s="39"/>
      <c r="BF314" s="63"/>
      <c r="BG314" s="63"/>
      <c r="BH314" s="39"/>
      <c r="BI314" s="24">
        <f t="shared" si="174"/>
        <v>10</v>
      </c>
      <c r="BJ314" s="24"/>
      <c r="BK314" s="85"/>
      <c r="BL314" s="85"/>
      <c r="BM314" s="85"/>
      <c r="BN314" s="85"/>
      <c r="BO314" s="85"/>
      <c r="BP314" s="85"/>
      <c r="BQ314" s="85"/>
      <c r="BR314" s="85"/>
      <c r="BS314" s="85"/>
      <c r="BT314" s="85"/>
      <c r="BU314" s="85"/>
      <c r="BV314" s="85"/>
      <c r="BW314" s="85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9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9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9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9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8"/>
      <c r="GH314" s="8"/>
      <c r="GI314" s="8"/>
      <c r="GJ314" s="8"/>
      <c r="GK314" s="8"/>
      <c r="GL314" s="8"/>
      <c r="GM314" s="8"/>
      <c r="GN314" s="8"/>
      <c r="GO314" s="8"/>
      <c r="GP314" s="8"/>
      <c r="GQ314" s="8"/>
      <c r="GR314" s="8"/>
      <c r="GS314" s="8"/>
      <c r="GT314" s="8"/>
      <c r="GU314" s="9"/>
      <c r="GV314" s="8"/>
      <c r="GW314" s="8"/>
    </row>
    <row r="315" spans="1:205" s="2" customFormat="1" ht="17.100000000000001" customHeight="1">
      <c r="A315" s="33" t="s">
        <v>292</v>
      </c>
      <c r="B315" s="5">
        <v>1</v>
      </c>
      <c r="C315" s="5">
        <v>10</v>
      </c>
      <c r="D315" s="5"/>
      <c r="E315" s="5"/>
      <c r="F315" s="4">
        <f t="shared" si="196"/>
        <v>1.0738350684786351</v>
      </c>
      <c r="G315" s="5">
        <v>10</v>
      </c>
      <c r="H315" s="5"/>
      <c r="I315" s="5"/>
      <c r="J315" s="4">
        <f t="shared" si="197"/>
        <v>1.1024287222808871</v>
      </c>
      <c r="K315" s="69">
        <v>15</v>
      </c>
      <c r="L315" s="5"/>
      <c r="M315" s="5"/>
      <c r="N315" s="4">
        <f t="shared" si="198"/>
        <v>0.98310539018503618</v>
      </c>
      <c r="O315" s="5">
        <v>15</v>
      </c>
      <c r="P315" s="5"/>
      <c r="Q315" s="5"/>
      <c r="R315" s="4">
        <f t="shared" si="199"/>
        <v>1.2383816666666667</v>
      </c>
      <c r="S315" s="5">
        <v>5</v>
      </c>
      <c r="T315" s="5"/>
      <c r="U315" s="5"/>
      <c r="V315" s="4">
        <f t="shared" si="200"/>
        <v>1.0008377643504531</v>
      </c>
      <c r="W315" s="5">
        <v>10</v>
      </c>
      <c r="X315" s="5"/>
      <c r="Y315" s="5"/>
      <c r="Z315" s="4">
        <f t="shared" si="201"/>
        <v>0.9986530769614832</v>
      </c>
      <c r="AA315" s="5">
        <v>10</v>
      </c>
      <c r="AB315" s="5"/>
      <c r="AC315" s="5"/>
      <c r="AD315" s="4">
        <f t="shared" si="202"/>
        <v>1.0066432621020498</v>
      </c>
      <c r="AE315" s="5">
        <v>10</v>
      </c>
      <c r="AF315" s="5" t="s">
        <v>418</v>
      </c>
      <c r="AG315" s="5" t="s">
        <v>418</v>
      </c>
      <c r="AH315" s="5" t="s">
        <v>418</v>
      </c>
      <c r="AI315" s="5" t="s">
        <v>418</v>
      </c>
      <c r="AJ315" s="31">
        <f t="shared" ref="AJ315:AJ378" si="203">(B315*C315+F315*G315+J315*K315+N315*O315+R315*S315+V315*W315+Z315*AA315+AD315*AE315)/(C315+G315+K315+O315+S315+W315+AA315+AE315)</f>
        <v>1.0385248439911576</v>
      </c>
      <c r="AK315" s="32">
        <v>461</v>
      </c>
      <c r="AL315" s="24">
        <f t="shared" ref="AL315:AL378" si="204">ROUND(AJ315*AK315,1)</f>
        <v>478.8</v>
      </c>
      <c r="AM315" s="24">
        <f t="shared" ref="AM315:AM378" si="205">AL315-AK315</f>
        <v>17.800000000000011</v>
      </c>
      <c r="AN315" s="24"/>
      <c r="AO315" s="24">
        <v>49.4</v>
      </c>
      <c r="AP315" s="24">
        <v>32.9</v>
      </c>
      <c r="AQ315" s="24">
        <v>26.3</v>
      </c>
      <c r="AR315" s="24">
        <v>41</v>
      </c>
      <c r="AS315" s="24"/>
      <c r="AT315" s="24">
        <v>22.9</v>
      </c>
      <c r="AU315" s="24">
        <v>44.7</v>
      </c>
      <c r="AV315" s="24">
        <v>57</v>
      </c>
      <c r="AW315" s="24">
        <v>48.6</v>
      </c>
      <c r="AX315" s="24">
        <v>22</v>
      </c>
      <c r="AY315" s="24">
        <v>53.1</v>
      </c>
      <c r="AZ315" s="24">
        <v>41.9</v>
      </c>
      <c r="BA315" s="24"/>
      <c r="BB315" s="24">
        <f t="shared" ref="BB315:BB378" si="206">ROUND(AL315-SUM(AN315:BA315),1)</f>
        <v>39</v>
      </c>
      <c r="BC315" s="63"/>
      <c r="BD315" s="39"/>
      <c r="BE315" s="39"/>
      <c r="BF315" s="63"/>
      <c r="BG315" s="63"/>
      <c r="BH315" s="39"/>
      <c r="BI315" s="24">
        <f t="shared" ref="BI315:BI378" si="207">IF(OR(BC315="+",BD315="+",BE315="+",BF315="+",BG315="+",BH315="+"),0,BB315)</f>
        <v>39</v>
      </c>
      <c r="BJ315" s="24"/>
      <c r="BK315" s="85"/>
      <c r="BL315" s="85"/>
      <c r="BM315" s="85"/>
      <c r="BN315" s="85"/>
      <c r="BO315" s="85"/>
      <c r="BP315" s="85"/>
      <c r="BQ315" s="85"/>
      <c r="BR315" s="85"/>
      <c r="BS315" s="85"/>
      <c r="BT315" s="85"/>
      <c r="BU315" s="85"/>
      <c r="BV315" s="85"/>
      <c r="BW315" s="85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9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9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9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9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8"/>
      <c r="GH315" s="8"/>
      <c r="GI315" s="8"/>
      <c r="GJ315" s="8"/>
      <c r="GK315" s="8"/>
      <c r="GL315" s="8"/>
      <c r="GM315" s="8"/>
      <c r="GN315" s="8"/>
      <c r="GO315" s="8"/>
      <c r="GP315" s="8"/>
      <c r="GQ315" s="8"/>
      <c r="GR315" s="8"/>
      <c r="GS315" s="8"/>
      <c r="GT315" s="8"/>
      <c r="GU315" s="9"/>
      <c r="GV315" s="8"/>
      <c r="GW315" s="8"/>
    </row>
    <row r="316" spans="1:205" s="2" customFormat="1" ht="17.100000000000001" customHeight="1">
      <c r="A316" s="33" t="s">
        <v>293</v>
      </c>
      <c r="B316" s="5">
        <v>1</v>
      </c>
      <c r="C316" s="5">
        <v>10</v>
      </c>
      <c r="D316" s="5"/>
      <c r="E316" s="5"/>
      <c r="F316" s="4">
        <f t="shared" si="196"/>
        <v>1.0738350684786351</v>
      </c>
      <c r="G316" s="5">
        <v>10</v>
      </c>
      <c r="H316" s="5"/>
      <c r="I316" s="5"/>
      <c r="J316" s="4">
        <f t="shared" si="197"/>
        <v>1.1024287222808871</v>
      </c>
      <c r="K316" s="69">
        <v>15</v>
      </c>
      <c r="L316" s="5"/>
      <c r="M316" s="5"/>
      <c r="N316" s="4">
        <f t="shared" si="198"/>
        <v>0.98310539018503618</v>
      </c>
      <c r="O316" s="5">
        <v>15</v>
      </c>
      <c r="P316" s="5"/>
      <c r="Q316" s="5"/>
      <c r="R316" s="4">
        <f t="shared" si="199"/>
        <v>1.2383816666666667</v>
      </c>
      <c r="S316" s="5">
        <v>5</v>
      </c>
      <c r="T316" s="5"/>
      <c r="U316" s="5"/>
      <c r="V316" s="4">
        <f t="shared" si="200"/>
        <v>1.0008377643504531</v>
      </c>
      <c r="W316" s="5">
        <v>10</v>
      </c>
      <c r="X316" s="5"/>
      <c r="Y316" s="5"/>
      <c r="Z316" s="4">
        <f t="shared" si="201"/>
        <v>0.9986530769614832</v>
      </c>
      <c r="AA316" s="5">
        <v>10</v>
      </c>
      <c r="AB316" s="5"/>
      <c r="AC316" s="5"/>
      <c r="AD316" s="4">
        <f t="shared" si="202"/>
        <v>1.0066432621020498</v>
      </c>
      <c r="AE316" s="5">
        <v>10</v>
      </c>
      <c r="AF316" s="5" t="s">
        <v>418</v>
      </c>
      <c r="AG316" s="5" t="s">
        <v>418</v>
      </c>
      <c r="AH316" s="5" t="s">
        <v>418</v>
      </c>
      <c r="AI316" s="5" t="s">
        <v>418</v>
      </c>
      <c r="AJ316" s="31">
        <f t="shared" si="203"/>
        <v>1.0385248439911576</v>
      </c>
      <c r="AK316" s="32">
        <v>68</v>
      </c>
      <c r="AL316" s="24">
        <f t="shared" si="204"/>
        <v>70.599999999999994</v>
      </c>
      <c r="AM316" s="24">
        <f t="shared" si="205"/>
        <v>2.5999999999999943</v>
      </c>
      <c r="AN316" s="24"/>
      <c r="AO316" s="24">
        <v>5.2</v>
      </c>
      <c r="AP316" s="24">
        <v>5.0999999999999996</v>
      </c>
      <c r="AQ316" s="24">
        <v>4.0999999999999996</v>
      </c>
      <c r="AR316" s="24">
        <v>7.4</v>
      </c>
      <c r="AS316" s="24"/>
      <c r="AT316" s="24">
        <v>6.1</v>
      </c>
      <c r="AU316" s="24">
        <v>5.4</v>
      </c>
      <c r="AV316" s="24">
        <v>6.7</v>
      </c>
      <c r="AW316" s="24">
        <v>7.2</v>
      </c>
      <c r="AX316" s="24">
        <v>3.7</v>
      </c>
      <c r="AY316" s="24">
        <v>7.8</v>
      </c>
      <c r="AZ316" s="24">
        <v>6.2</v>
      </c>
      <c r="BA316" s="24"/>
      <c r="BB316" s="24">
        <f t="shared" si="206"/>
        <v>5.7</v>
      </c>
      <c r="BC316" s="39"/>
      <c r="BD316" s="39"/>
      <c r="BE316" s="39"/>
      <c r="BF316" s="63"/>
      <c r="BG316" s="63"/>
      <c r="BH316" s="39"/>
      <c r="BI316" s="24">
        <f t="shared" si="207"/>
        <v>5.7</v>
      </c>
      <c r="BJ316" s="24"/>
      <c r="BK316" s="85"/>
      <c r="BL316" s="85"/>
      <c r="BM316" s="85"/>
      <c r="BN316" s="85"/>
      <c r="BO316" s="85"/>
      <c r="BP316" s="85"/>
      <c r="BQ316" s="85"/>
      <c r="BR316" s="85"/>
      <c r="BS316" s="85"/>
      <c r="BT316" s="85"/>
      <c r="BU316" s="85"/>
      <c r="BV316" s="85"/>
      <c r="BW316" s="85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9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9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9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9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8"/>
      <c r="GH316" s="8"/>
      <c r="GI316" s="8"/>
      <c r="GJ316" s="8"/>
      <c r="GK316" s="8"/>
      <c r="GL316" s="8"/>
      <c r="GM316" s="8"/>
      <c r="GN316" s="8"/>
      <c r="GO316" s="8"/>
      <c r="GP316" s="8"/>
      <c r="GQ316" s="8"/>
      <c r="GR316" s="8"/>
      <c r="GS316" s="8"/>
      <c r="GT316" s="8"/>
      <c r="GU316" s="9"/>
      <c r="GV316" s="8"/>
      <c r="GW316" s="8"/>
    </row>
    <row r="317" spans="1:205" s="2" customFormat="1" ht="17.100000000000001" customHeight="1">
      <c r="A317" s="17" t="s">
        <v>294</v>
      </c>
      <c r="B317" s="10"/>
      <c r="C317" s="10"/>
      <c r="D317" s="10"/>
      <c r="E317" s="10"/>
      <c r="F317" s="10"/>
      <c r="G317" s="10"/>
      <c r="H317" s="10"/>
      <c r="I317" s="10"/>
      <c r="J317" s="10"/>
      <c r="K317" s="73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85"/>
      <c r="BL317" s="85"/>
      <c r="BM317" s="85"/>
      <c r="BN317" s="85"/>
      <c r="BO317" s="85"/>
      <c r="BP317" s="85"/>
      <c r="BQ317" s="85"/>
      <c r="BR317" s="85"/>
      <c r="BS317" s="85"/>
      <c r="BT317" s="85"/>
      <c r="BU317" s="85"/>
      <c r="BV317" s="85"/>
      <c r="BW317" s="85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9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9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9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9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8"/>
      <c r="GH317" s="8"/>
      <c r="GI317" s="8"/>
      <c r="GJ317" s="8"/>
      <c r="GK317" s="8"/>
      <c r="GL317" s="8"/>
      <c r="GM317" s="8"/>
      <c r="GN317" s="8"/>
      <c r="GO317" s="8"/>
      <c r="GP317" s="8"/>
      <c r="GQ317" s="8"/>
      <c r="GR317" s="8"/>
      <c r="GS317" s="8"/>
      <c r="GT317" s="8"/>
      <c r="GU317" s="9"/>
      <c r="GV317" s="8"/>
      <c r="GW317" s="8"/>
    </row>
    <row r="318" spans="1:205" s="2" customFormat="1" ht="17.100000000000001" customHeight="1">
      <c r="A318" s="33" t="s">
        <v>295</v>
      </c>
      <c r="B318" s="5">
        <v>1</v>
      </c>
      <c r="C318" s="5">
        <v>10</v>
      </c>
      <c r="D318" s="5"/>
      <c r="E318" s="5"/>
      <c r="F318" s="4">
        <f>F$52</f>
        <v>1.0423988477150714</v>
      </c>
      <c r="G318" s="5">
        <v>10</v>
      </c>
      <c r="H318" s="5"/>
      <c r="I318" s="5"/>
      <c r="J318" s="4">
        <f>J$52</f>
        <v>1.2923505976095617</v>
      </c>
      <c r="K318" s="69">
        <v>15</v>
      </c>
      <c r="L318" s="5"/>
      <c r="M318" s="5"/>
      <c r="N318" s="4">
        <f>N$52</f>
        <v>0.87341772151898733</v>
      </c>
      <c r="O318" s="5">
        <v>15</v>
      </c>
      <c r="P318" s="5"/>
      <c r="Q318" s="5"/>
      <c r="R318" s="4">
        <f>R$52</f>
        <v>1.2276</v>
      </c>
      <c r="S318" s="5">
        <v>5</v>
      </c>
      <c r="T318" s="5"/>
      <c r="U318" s="5"/>
      <c r="V318" s="4">
        <f>V$52</f>
        <v>0.8834736842105263</v>
      </c>
      <c r="W318" s="5">
        <v>10</v>
      </c>
      <c r="X318" s="5"/>
      <c r="Y318" s="5"/>
      <c r="Z318" s="4">
        <f>Z$52</f>
        <v>0.96240086127988989</v>
      </c>
      <c r="AA318" s="5">
        <v>10</v>
      </c>
      <c r="AB318" s="5"/>
      <c r="AC318" s="5"/>
      <c r="AD318" s="4">
        <f>AD$52</f>
        <v>0.99746497457988914</v>
      </c>
      <c r="AE318" s="5">
        <v>10</v>
      </c>
      <c r="AF318" s="5" t="s">
        <v>418</v>
      </c>
      <c r="AG318" s="5" t="s">
        <v>418</v>
      </c>
      <c r="AH318" s="5" t="s">
        <v>418</v>
      </c>
      <c r="AI318" s="5" t="s">
        <v>418</v>
      </c>
      <c r="AJ318" s="31">
        <f t="shared" si="203"/>
        <v>1.0291989231150824</v>
      </c>
      <c r="AK318" s="32">
        <v>34</v>
      </c>
      <c r="AL318" s="24">
        <f t="shared" si="204"/>
        <v>35</v>
      </c>
      <c r="AM318" s="24">
        <f t="shared" si="205"/>
        <v>1</v>
      </c>
      <c r="AN318" s="24"/>
      <c r="AO318" s="24">
        <v>2.9</v>
      </c>
      <c r="AP318" s="24">
        <v>3</v>
      </c>
      <c r="AQ318" s="24">
        <v>0.6</v>
      </c>
      <c r="AR318" s="24">
        <v>2.5</v>
      </c>
      <c r="AS318" s="24"/>
      <c r="AT318" s="24">
        <v>1.7</v>
      </c>
      <c r="AU318" s="24">
        <v>2.8</v>
      </c>
      <c r="AV318" s="24">
        <v>3.8</v>
      </c>
      <c r="AW318" s="24">
        <v>3.6</v>
      </c>
      <c r="AX318" s="24">
        <v>0</v>
      </c>
      <c r="AY318" s="24">
        <v>4.5999999999999996</v>
      </c>
      <c r="AZ318" s="24">
        <v>3.1</v>
      </c>
      <c r="BA318" s="24">
        <v>5</v>
      </c>
      <c r="BB318" s="24">
        <f t="shared" si="206"/>
        <v>1.4</v>
      </c>
      <c r="BC318" s="39"/>
      <c r="BD318" s="39"/>
      <c r="BE318" s="39"/>
      <c r="BF318" s="63"/>
      <c r="BG318" s="63"/>
      <c r="BH318" s="39"/>
      <c r="BI318" s="24">
        <f t="shared" si="207"/>
        <v>1.4</v>
      </c>
      <c r="BJ318" s="24"/>
      <c r="BK318" s="85"/>
      <c r="BL318" s="85"/>
      <c r="BM318" s="85"/>
      <c r="BN318" s="85"/>
      <c r="BO318" s="85"/>
      <c r="BP318" s="85"/>
      <c r="BQ318" s="85"/>
      <c r="BR318" s="85"/>
      <c r="BS318" s="85"/>
      <c r="BT318" s="85"/>
      <c r="BU318" s="85"/>
      <c r="BV318" s="85"/>
      <c r="BW318" s="85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9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9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9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9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8"/>
      <c r="GH318" s="8"/>
      <c r="GI318" s="8"/>
      <c r="GJ318" s="8"/>
      <c r="GK318" s="8"/>
      <c r="GL318" s="8"/>
      <c r="GM318" s="8"/>
      <c r="GN318" s="8"/>
      <c r="GO318" s="8"/>
      <c r="GP318" s="8"/>
      <c r="GQ318" s="8"/>
      <c r="GR318" s="8"/>
      <c r="GS318" s="8"/>
      <c r="GT318" s="8"/>
      <c r="GU318" s="9"/>
      <c r="GV318" s="8"/>
      <c r="GW318" s="8"/>
    </row>
    <row r="319" spans="1:205" s="2" customFormat="1" ht="17.100000000000001" customHeight="1">
      <c r="A319" s="33" t="s">
        <v>296</v>
      </c>
      <c r="B319" s="5">
        <v>1</v>
      </c>
      <c r="C319" s="5">
        <v>10</v>
      </c>
      <c r="D319" s="5"/>
      <c r="E319" s="5"/>
      <c r="F319" s="4">
        <f t="shared" ref="F319:F332" si="208">F$52</f>
        <v>1.0423988477150714</v>
      </c>
      <c r="G319" s="5">
        <v>10</v>
      </c>
      <c r="H319" s="5"/>
      <c r="I319" s="5"/>
      <c r="J319" s="4">
        <f t="shared" ref="J319:J332" si="209">J$52</f>
        <v>1.2923505976095617</v>
      </c>
      <c r="K319" s="69">
        <v>15</v>
      </c>
      <c r="L319" s="5"/>
      <c r="M319" s="5"/>
      <c r="N319" s="4">
        <f t="shared" ref="N319:N332" si="210">N$52</f>
        <v>0.87341772151898733</v>
      </c>
      <c r="O319" s="5">
        <v>15</v>
      </c>
      <c r="P319" s="5"/>
      <c r="Q319" s="5"/>
      <c r="R319" s="4">
        <f t="shared" ref="R319:R332" si="211">R$52</f>
        <v>1.2276</v>
      </c>
      <c r="S319" s="5">
        <v>5</v>
      </c>
      <c r="T319" s="5"/>
      <c r="U319" s="5"/>
      <c r="V319" s="4">
        <f t="shared" ref="V319:V332" si="212">V$52</f>
        <v>0.8834736842105263</v>
      </c>
      <c r="W319" s="5">
        <v>10</v>
      </c>
      <c r="X319" s="5"/>
      <c r="Y319" s="5"/>
      <c r="Z319" s="4">
        <f t="shared" ref="Z319:Z332" si="213">Z$52</f>
        <v>0.96240086127988989</v>
      </c>
      <c r="AA319" s="5">
        <v>10</v>
      </c>
      <c r="AB319" s="5"/>
      <c r="AC319" s="5"/>
      <c r="AD319" s="4">
        <f t="shared" ref="AD319:AD332" si="214">AD$52</f>
        <v>0.99746497457988914</v>
      </c>
      <c r="AE319" s="5">
        <v>10</v>
      </c>
      <c r="AF319" s="5" t="s">
        <v>418</v>
      </c>
      <c r="AG319" s="5" t="s">
        <v>418</v>
      </c>
      <c r="AH319" s="5" t="s">
        <v>418</v>
      </c>
      <c r="AI319" s="5" t="s">
        <v>418</v>
      </c>
      <c r="AJ319" s="31">
        <f t="shared" si="203"/>
        <v>1.0291989231150824</v>
      </c>
      <c r="AK319" s="32">
        <v>106</v>
      </c>
      <c r="AL319" s="24">
        <f t="shared" si="204"/>
        <v>109.1</v>
      </c>
      <c r="AM319" s="24">
        <f t="shared" si="205"/>
        <v>3.0999999999999943</v>
      </c>
      <c r="AN319" s="24"/>
      <c r="AO319" s="24">
        <v>7.5</v>
      </c>
      <c r="AP319" s="24">
        <v>7.4</v>
      </c>
      <c r="AQ319" s="24">
        <v>2.5</v>
      </c>
      <c r="AR319" s="24">
        <v>14.1</v>
      </c>
      <c r="AS319" s="24"/>
      <c r="AT319" s="24">
        <v>7.8</v>
      </c>
      <c r="AU319" s="24">
        <v>8.1999999999999993</v>
      </c>
      <c r="AV319" s="24">
        <v>12.4</v>
      </c>
      <c r="AW319" s="24">
        <v>9.6</v>
      </c>
      <c r="AX319" s="24">
        <v>0</v>
      </c>
      <c r="AY319" s="24">
        <v>21.4</v>
      </c>
      <c r="AZ319" s="24">
        <v>9.6</v>
      </c>
      <c r="BA319" s="24">
        <v>4</v>
      </c>
      <c r="BB319" s="24">
        <f t="shared" si="206"/>
        <v>4.5999999999999996</v>
      </c>
      <c r="BC319" s="39"/>
      <c r="BD319" s="39"/>
      <c r="BE319" s="39"/>
      <c r="BF319" s="63"/>
      <c r="BG319" s="63"/>
      <c r="BH319" s="39"/>
      <c r="BI319" s="24">
        <f t="shared" si="207"/>
        <v>4.5999999999999996</v>
      </c>
      <c r="BJ319" s="24"/>
      <c r="BK319" s="85"/>
      <c r="BL319" s="85"/>
      <c r="BM319" s="85"/>
      <c r="BN319" s="85"/>
      <c r="BO319" s="85"/>
      <c r="BP319" s="85"/>
      <c r="BQ319" s="85"/>
      <c r="BR319" s="85"/>
      <c r="BS319" s="85"/>
      <c r="BT319" s="85"/>
      <c r="BU319" s="85"/>
      <c r="BV319" s="85"/>
      <c r="BW319" s="85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9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9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9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9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8"/>
      <c r="GH319" s="8"/>
      <c r="GI319" s="8"/>
      <c r="GJ319" s="8"/>
      <c r="GK319" s="8"/>
      <c r="GL319" s="8"/>
      <c r="GM319" s="8"/>
      <c r="GN319" s="8"/>
      <c r="GO319" s="8"/>
      <c r="GP319" s="8"/>
      <c r="GQ319" s="8"/>
      <c r="GR319" s="8"/>
      <c r="GS319" s="8"/>
      <c r="GT319" s="8"/>
      <c r="GU319" s="9"/>
      <c r="GV319" s="8"/>
      <c r="GW319" s="8"/>
    </row>
    <row r="320" spans="1:205" s="2" customFormat="1" ht="17.100000000000001" customHeight="1">
      <c r="A320" s="33" t="s">
        <v>297</v>
      </c>
      <c r="B320" s="5">
        <v>1</v>
      </c>
      <c r="C320" s="5">
        <v>10</v>
      </c>
      <c r="D320" s="5"/>
      <c r="E320" s="5"/>
      <c r="F320" s="4">
        <f t="shared" si="208"/>
        <v>1.0423988477150714</v>
      </c>
      <c r="G320" s="5">
        <v>10</v>
      </c>
      <c r="H320" s="5"/>
      <c r="I320" s="5"/>
      <c r="J320" s="4">
        <f t="shared" si="209"/>
        <v>1.2923505976095617</v>
      </c>
      <c r="K320" s="69">
        <v>15</v>
      </c>
      <c r="L320" s="5"/>
      <c r="M320" s="5"/>
      <c r="N320" s="4">
        <f t="shared" si="210"/>
        <v>0.87341772151898733</v>
      </c>
      <c r="O320" s="5">
        <v>15</v>
      </c>
      <c r="P320" s="5"/>
      <c r="Q320" s="5"/>
      <c r="R320" s="4">
        <f t="shared" si="211"/>
        <v>1.2276</v>
      </c>
      <c r="S320" s="5">
        <v>5</v>
      </c>
      <c r="T320" s="5"/>
      <c r="U320" s="5"/>
      <c r="V320" s="4">
        <f t="shared" si="212"/>
        <v>0.8834736842105263</v>
      </c>
      <c r="W320" s="5">
        <v>10</v>
      </c>
      <c r="X320" s="5"/>
      <c r="Y320" s="5"/>
      <c r="Z320" s="4">
        <f t="shared" si="213"/>
        <v>0.96240086127988989</v>
      </c>
      <c r="AA320" s="5">
        <v>10</v>
      </c>
      <c r="AB320" s="5"/>
      <c r="AC320" s="5"/>
      <c r="AD320" s="4">
        <f t="shared" si="214"/>
        <v>0.99746497457988914</v>
      </c>
      <c r="AE320" s="5">
        <v>10</v>
      </c>
      <c r="AF320" s="5" t="s">
        <v>418</v>
      </c>
      <c r="AG320" s="5" t="s">
        <v>418</v>
      </c>
      <c r="AH320" s="5" t="s">
        <v>418</v>
      </c>
      <c r="AI320" s="5" t="s">
        <v>418</v>
      </c>
      <c r="AJ320" s="31">
        <f t="shared" si="203"/>
        <v>1.0291989231150824</v>
      </c>
      <c r="AK320" s="32">
        <v>225</v>
      </c>
      <c r="AL320" s="24">
        <f t="shared" si="204"/>
        <v>231.6</v>
      </c>
      <c r="AM320" s="24">
        <f t="shared" si="205"/>
        <v>6.5999999999999943</v>
      </c>
      <c r="AN320" s="24"/>
      <c r="AO320" s="24">
        <v>19.399999999999999</v>
      </c>
      <c r="AP320" s="24">
        <v>19.899999999999999</v>
      </c>
      <c r="AQ320" s="24">
        <v>6</v>
      </c>
      <c r="AR320" s="24">
        <v>11.3</v>
      </c>
      <c r="AS320" s="24"/>
      <c r="AT320" s="24">
        <v>9.6</v>
      </c>
      <c r="AU320" s="24">
        <v>8.4</v>
      </c>
      <c r="AV320" s="24">
        <v>17.7</v>
      </c>
      <c r="AW320" s="24">
        <v>22.9</v>
      </c>
      <c r="AX320" s="24">
        <v>1</v>
      </c>
      <c r="AY320" s="24">
        <v>45.5</v>
      </c>
      <c r="AZ320" s="24">
        <v>20.5</v>
      </c>
      <c r="BA320" s="24">
        <v>39.9</v>
      </c>
      <c r="BB320" s="24">
        <f t="shared" si="206"/>
        <v>9.5</v>
      </c>
      <c r="BC320" s="63"/>
      <c r="BD320" s="39"/>
      <c r="BE320" s="39"/>
      <c r="BF320" s="63"/>
      <c r="BG320" s="63"/>
      <c r="BH320" s="39"/>
      <c r="BI320" s="24">
        <f t="shared" si="207"/>
        <v>9.5</v>
      </c>
      <c r="BJ320" s="24"/>
      <c r="BK320" s="85"/>
      <c r="BL320" s="85"/>
      <c r="BM320" s="85"/>
      <c r="BN320" s="85"/>
      <c r="BO320" s="85"/>
      <c r="BP320" s="85"/>
      <c r="BQ320" s="85"/>
      <c r="BR320" s="85"/>
      <c r="BS320" s="85"/>
      <c r="BT320" s="85"/>
      <c r="BU320" s="85"/>
      <c r="BV320" s="85"/>
      <c r="BW320" s="85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9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9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9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9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8"/>
      <c r="GH320" s="8"/>
      <c r="GI320" s="8"/>
      <c r="GJ320" s="8"/>
      <c r="GK320" s="8"/>
      <c r="GL320" s="8"/>
      <c r="GM320" s="8"/>
      <c r="GN320" s="8"/>
      <c r="GO320" s="8"/>
      <c r="GP320" s="8"/>
      <c r="GQ320" s="8"/>
      <c r="GR320" s="8"/>
      <c r="GS320" s="8"/>
      <c r="GT320" s="8"/>
      <c r="GU320" s="9"/>
      <c r="GV320" s="8"/>
      <c r="GW320" s="8"/>
    </row>
    <row r="321" spans="1:205" s="2" customFormat="1" ht="16.5" customHeight="1">
      <c r="A321" s="33" t="s">
        <v>298</v>
      </c>
      <c r="B321" s="5">
        <v>1</v>
      </c>
      <c r="C321" s="5">
        <v>10</v>
      </c>
      <c r="D321" s="5"/>
      <c r="E321" s="5"/>
      <c r="F321" s="4">
        <f t="shared" si="208"/>
        <v>1.0423988477150714</v>
      </c>
      <c r="G321" s="5">
        <v>10</v>
      </c>
      <c r="H321" s="5"/>
      <c r="I321" s="5"/>
      <c r="J321" s="4">
        <f t="shared" si="209"/>
        <v>1.2923505976095617</v>
      </c>
      <c r="K321" s="69">
        <v>15</v>
      </c>
      <c r="L321" s="5"/>
      <c r="M321" s="5"/>
      <c r="N321" s="4">
        <f t="shared" si="210"/>
        <v>0.87341772151898733</v>
      </c>
      <c r="O321" s="5">
        <v>15</v>
      </c>
      <c r="P321" s="5"/>
      <c r="Q321" s="5"/>
      <c r="R321" s="4">
        <f t="shared" si="211"/>
        <v>1.2276</v>
      </c>
      <c r="S321" s="5">
        <v>5</v>
      </c>
      <c r="T321" s="5"/>
      <c r="U321" s="5"/>
      <c r="V321" s="4">
        <f t="shared" si="212"/>
        <v>0.8834736842105263</v>
      </c>
      <c r="W321" s="5">
        <v>10</v>
      </c>
      <c r="X321" s="5"/>
      <c r="Y321" s="5"/>
      <c r="Z321" s="4">
        <f t="shared" si="213"/>
        <v>0.96240086127988989</v>
      </c>
      <c r="AA321" s="5">
        <v>10</v>
      </c>
      <c r="AB321" s="5"/>
      <c r="AC321" s="5"/>
      <c r="AD321" s="4">
        <f t="shared" si="214"/>
        <v>0.99746497457988914</v>
      </c>
      <c r="AE321" s="5">
        <v>10</v>
      </c>
      <c r="AF321" s="5" t="s">
        <v>418</v>
      </c>
      <c r="AG321" s="5" t="s">
        <v>418</v>
      </c>
      <c r="AH321" s="5" t="s">
        <v>418</v>
      </c>
      <c r="AI321" s="5" t="s">
        <v>418</v>
      </c>
      <c r="AJ321" s="31">
        <f t="shared" si="203"/>
        <v>1.0291989231150824</v>
      </c>
      <c r="AK321" s="32">
        <v>1273</v>
      </c>
      <c r="AL321" s="24">
        <f t="shared" si="204"/>
        <v>1310.2</v>
      </c>
      <c r="AM321" s="24">
        <f t="shared" si="205"/>
        <v>37.200000000000045</v>
      </c>
      <c r="AN321" s="24"/>
      <c r="AO321" s="24">
        <v>71.2</v>
      </c>
      <c r="AP321" s="24">
        <v>59.9</v>
      </c>
      <c r="AQ321" s="24">
        <v>99.3</v>
      </c>
      <c r="AR321" s="24">
        <v>143.69999999999999</v>
      </c>
      <c r="AS321" s="24"/>
      <c r="AT321" s="24">
        <v>46.3</v>
      </c>
      <c r="AU321" s="24">
        <v>0</v>
      </c>
      <c r="AV321" s="24">
        <v>262.89999999999998</v>
      </c>
      <c r="AW321" s="24">
        <v>117.2</v>
      </c>
      <c r="AX321" s="24">
        <v>82.8</v>
      </c>
      <c r="AY321" s="24">
        <v>256.89999999999998</v>
      </c>
      <c r="AZ321" s="24">
        <v>115.7</v>
      </c>
      <c r="BA321" s="24"/>
      <c r="BB321" s="24">
        <f t="shared" si="206"/>
        <v>54.3</v>
      </c>
      <c r="BC321" s="63" t="s">
        <v>411</v>
      </c>
      <c r="BD321" s="39"/>
      <c r="BE321" s="39"/>
      <c r="BF321" s="63"/>
      <c r="BG321" s="63"/>
      <c r="BH321" s="39"/>
      <c r="BI321" s="24">
        <f t="shared" si="207"/>
        <v>0</v>
      </c>
      <c r="BJ321" s="24"/>
      <c r="BK321" s="85"/>
      <c r="BL321" s="85"/>
      <c r="BM321" s="85"/>
      <c r="BN321" s="85"/>
      <c r="BO321" s="85"/>
      <c r="BP321" s="85"/>
      <c r="BQ321" s="85"/>
      <c r="BR321" s="85"/>
      <c r="BS321" s="85"/>
      <c r="BT321" s="85"/>
      <c r="BU321" s="85"/>
      <c r="BV321" s="85"/>
      <c r="BW321" s="85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9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9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9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9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8"/>
      <c r="GH321" s="8"/>
      <c r="GI321" s="8"/>
      <c r="GJ321" s="8"/>
      <c r="GK321" s="8"/>
      <c r="GL321" s="8"/>
      <c r="GM321" s="8"/>
      <c r="GN321" s="8"/>
      <c r="GO321" s="8"/>
      <c r="GP321" s="8"/>
      <c r="GQ321" s="8"/>
      <c r="GR321" s="8"/>
      <c r="GS321" s="8"/>
      <c r="GT321" s="8"/>
      <c r="GU321" s="9"/>
      <c r="GV321" s="8"/>
      <c r="GW321" s="8"/>
    </row>
    <row r="322" spans="1:205" s="2" customFormat="1" ht="17.100000000000001" customHeight="1">
      <c r="A322" s="33" t="s">
        <v>299</v>
      </c>
      <c r="B322" s="5">
        <v>1</v>
      </c>
      <c r="C322" s="5">
        <v>10</v>
      </c>
      <c r="D322" s="5"/>
      <c r="E322" s="5"/>
      <c r="F322" s="4">
        <f t="shared" si="208"/>
        <v>1.0423988477150714</v>
      </c>
      <c r="G322" s="5">
        <v>10</v>
      </c>
      <c r="H322" s="5"/>
      <c r="I322" s="5"/>
      <c r="J322" s="4">
        <f t="shared" si="209"/>
        <v>1.2923505976095617</v>
      </c>
      <c r="K322" s="69">
        <v>15</v>
      </c>
      <c r="L322" s="5"/>
      <c r="M322" s="5"/>
      <c r="N322" s="4">
        <f t="shared" si="210"/>
        <v>0.87341772151898733</v>
      </c>
      <c r="O322" s="5">
        <v>15</v>
      </c>
      <c r="P322" s="5"/>
      <c r="Q322" s="5"/>
      <c r="R322" s="4">
        <f t="shared" si="211"/>
        <v>1.2276</v>
      </c>
      <c r="S322" s="5">
        <v>5</v>
      </c>
      <c r="T322" s="5"/>
      <c r="U322" s="5"/>
      <c r="V322" s="4">
        <f t="shared" si="212"/>
        <v>0.8834736842105263</v>
      </c>
      <c r="W322" s="5">
        <v>10</v>
      </c>
      <c r="X322" s="5"/>
      <c r="Y322" s="5"/>
      <c r="Z322" s="4">
        <f t="shared" si="213"/>
        <v>0.96240086127988989</v>
      </c>
      <c r="AA322" s="5">
        <v>10</v>
      </c>
      <c r="AB322" s="5"/>
      <c r="AC322" s="5"/>
      <c r="AD322" s="4">
        <f t="shared" si="214"/>
        <v>0.99746497457988914</v>
      </c>
      <c r="AE322" s="5">
        <v>10</v>
      </c>
      <c r="AF322" s="5" t="s">
        <v>418</v>
      </c>
      <c r="AG322" s="5" t="s">
        <v>418</v>
      </c>
      <c r="AH322" s="5" t="s">
        <v>418</v>
      </c>
      <c r="AI322" s="5" t="s">
        <v>418</v>
      </c>
      <c r="AJ322" s="31">
        <f t="shared" si="203"/>
        <v>1.0291989231150824</v>
      </c>
      <c r="AK322" s="32">
        <v>1223</v>
      </c>
      <c r="AL322" s="24">
        <f t="shared" si="204"/>
        <v>1258.7</v>
      </c>
      <c r="AM322" s="24">
        <f t="shared" si="205"/>
        <v>35.700000000000045</v>
      </c>
      <c r="AN322" s="24"/>
      <c r="AO322" s="24">
        <v>71</v>
      </c>
      <c r="AP322" s="24">
        <v>101.2</v>
      </c>
      <c r="AQ322" s="24">
        <v>64.900000000000006</v>
      </c>
      <c r="AR322" s="24">
        <v>130.30000000000001</v>
      </c>
      <c r="AS322" s="24"/>
      <c r="AT322" s="24">
        <v>100.7</v>
      </c>
      <c r="AU322" s="24">
        <v>97.4</v>
      </c>
      <c r="AV322" s="24">
        <v>166</v>
      </c>
      <c r="AW322" s="24">
        <v>127.4</v>
      </c>
      <c r="AX322" s="24">
        <v>0</v>
      </c>
      <c r="AY322" s="24">
        <v>212.4</v>
      </c>
      <c r="AZ322" s="24">
        <v>111.2</v>
      </c>
      <c r="BA322" s="24">
        <v>24.2</v>
      </c>
      <c r="BB322" s="24">
        <f t="shared" si="206"/>
        <v>52</v>
      </c>
      <c r="BC322" s="63"/>
      <c r="BD322" s="39"/>
      <c r="BE322" s="39"/>
      <c r="BF322" s="63"/>
      <c r="BG322" s="63"/>
      <c r="BH322" s="39"/>
      <c r="BI322" s="24">
        <f t="shared" si="207"/>
        <v>52</v>
      </c>
      <c r="BJ322" s="24"/>
      <c r="BK322" s="85"/>
      <c r="BL322" s="85"/>
      <c r="BM322" s="85"/>
      <c r="BN322" s="85"/>
      <c r="BO322" s="85"/>
      <c r="BP322" s="85"/>
      <c r="BQ322" s="85"/>
      <c r="BR322" s="85"/>
      <c r="BS322" s="85"/>
      <c r="BT322" s="85"/>
      <c r="BU322" s="85"/>
      <c r="BV322" s="85"/>
      <c r="BW322" s="85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9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9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9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9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8"/>
      <c r="GH322" s="8"/>
      <c r="GI322" s="8"/>
      <c r="GJ322" s="8"/>
      <c r="GK322" s="8"/>
      <c r="GL322" s="8"/>
      <c r="GM322" s="8"/>
      <c r="GN322" s="8"/>
      <c r="GO322" s="8"/>
      <c r="GP322" s="8"/>
      <c r="GQ322" s="8"/>
      <c r="GR322" s="8"/>
      <c r="GS322" s="8"/>
      <c r="GT322" s="8"/>
      <c r="GU322" s="9"/>
      <c r="GV322" s="8"/>
      <c r="GW322" s="8"/>
    </row>
    <row r="323" spans="1:205" s="2" customFormat="1" ht="17.100000000000001" customHeight="1">
      <c r="A323" s="33" t="s">
        <v>300</v>
      </c>
      <c r="B323" s="5">
        <v>1</v>
      </c>
      <c r="C323" s="5">
        <v>10</v>
      </c>
      <c r="D323" s="5"/>
      <c r="E323" s="5"/>
      <c r="F323" s="4">
        <f t="shared" si="208"/>
        <v>1.0423988477150714</v>
      </c>
      <c r="G323" s="5">
        <v>10</v>
      </c>
      <c r="H323" s="5"/>
      <c r="I323" s="5"/>
      <c r="J323" s="4">
        <f t="shared" si="209"/>
        <v>1.2923505976095617</v>
      </c>
      <c r="K323" s="69">
        <v>15</v>
      </c>
      <c r="L323" s="5"/>
      <c r="M323" s="5"/>
      <c r="N323" s="4">
        <f t="shared" si="210"/>
        <v>0.87341772151898733</v>
      </c>
      <c r="O323" s="5">
        <v>15</v>
      </c>
      <c r="P323" s="5"/>
      <c r="Q323" s="5"/>
      <c r="R323" s="4">
        <f t="shared" si="211"/>
        <v>1.2276</v>
      </c>
      <c r="S323" s="5">
        <v>5</v>
      </c>
      <c r="T323" s="5"/>
      <c r="U323" s="5"/>
      <c r="V323" s="4">
        <f t="shared" si="212"/>
        <v>0.8834736842105263</v>
      </c>
      <c r="W323" s="5">
        <v>10</v>
      </c>
      <c r="X323" s="5"/>
      <c r="Y323" s="5"/>
      <c r="Z323" s="4">
        <f t="shared" si="213"/>
        <v>0.96240086127988989</v>
      </c>
      <c r="AA323" s="5">
        <v>10</v>
      </c>
      <c r="AB323" s="5"/>
      <c r="AC323" s="5"/>
      <c r="AD323" s="4">
        <f t="shared" si="214"/>
        <v>0.99746497457988914</v>
      </c>
      <c r="AE323" s="5">
        <v>10</v>
      </c>
      <c r="AF323" s="5" t="s">
        <v>418</v>
      </c>
      <c r="AG323" s="5" t="s">
        <v>418</v>
      </c>
      <c r="AH323" s="5" t="s">
        <v>418</v>
      </c>
      <c r="AI323" s="5" t="s">
        <v>418</v>
      </c>
      <c r="AJ323" s="31">
        <f t="shared" si="203"/>
        <v>1.0291989231150824</v>
      </c>
      <c r="AK323" s="32">
        <v>573</v>
      </c>
      <c r="AL323" s="24">
        <f t="shared" si="204"/>
        <v>589.70000000000005</v>
      </c>
      <c r="AM323" s="24">
        <f t="shared" si="205"/>
        <v>16.700000000000045</v>
      </c>
      <c r="AN323" s="24"/>
      <c r="AO323" s="24">
        <v>56.9</v>
      </c>
      <c r="AP323" s="24">
        <v>61.5</v>
      </c>
      <c r="AQ323" s="24">
        <v>11.1</v>
      </c>
      <c r="AR323" s="24">
        <v>63.3</v>
      </c>
      <c r="AS323" s="24"/>
      <c r="AT323" s="24">
        <v>33.4</v>
      </c>
      <c r="AU323" s="24">
        <v>44.5</v>
      </c>
      <c r="AV323" s="24">
        <v>64.8</v>
      </c>
      <c r="AW323" s="24">
        <v>60.3</v>
      </c>
      <c r="AX323" s="24">
        <v>0</v>
      </c>
      <c r="AY323" s="24">
        <v>98.1</v>
      </c>
      <c r="AZ323" s="24">
        <v>52.1</v>
      </c>
      <c r="BA323" s="24">
        <v>19.3</v>
      </c>
      <c r="BB323" s="24">
        <f t="shared" si="206"/>
        <v>24.4</v>
      </c>
      <c r="BC323" s="63"/>
      <c r="BD323" s="39"/>
      <c r="BE323" s="39"/>
      <c r="BF323" s="63"/>
      <c r="BG323" s="63"/>
      <c r="BH323" s="39"/>
      <c r="BI323" s="24">
        <f t="shared" si="207"/>
        <v>24.4</v>
      </c>
      <c r="BJ323" s="24"/>
      <c r="BK323" s="85"/>
      <c r="BL323" s="85"/>
      <c r="BM323" s="85"/>
      <c r="BN323" s="85"/>
      <c r="BO323" s="85"/>
      <c r="BP323" s="85"/>
      <c r="BQ323" s="85"/>
      <c r="BR323" s="85"/>
      <c r="BS323" s="85"/>
      <c r="BT323" s="85"/>
      <c r="BU323" s="85"/>
      <c r="BV323" s="85"/>
      <c r="BW323" s="85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9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9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9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9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8"/>
      <c r="GH323" s="8"/>
      <c r="GI323" s="8"/>
      <c r="GJ323" s="8"/>
      <c r="GK323" s="8"/>
      <c r="GL323" s="8"/>
      <c r="GM323" s="8"/>
      <c r="GN323" s="8"/>
      <c r="GO323" s="8"/>
      <c r="GP323" s="8"/>
      <c r="GQ323" s="8"/>
      <c r="GR323" s="8"/>
      <c r="GS323" s="8"/>
      <c r="GT323" s="8"/>
      <c r="GU323" s="9"/>
      <c r="GV323" s="8"/>
      <c r="GW323" s="8"/>
    </row>
    <row r="324" spans="1:205" s="2" customFormat="1" ht="17.100000000000001" customHeight="1">
      <c r="A324" s="33" t="s">
        <v>301</v>
      </c>
      <c r="B324" s="5">
        <v>1</v>
      </c>
      <c r="C324" s="5">
        <v>10</v>
      </c>
      <c r="D324" s="5"/>
      <c r="E324" s="5"/>
      <c r="F324" s="4">
        <f t="shared" si="208"/>
        <v>1.0423988477150714</v>
      </c>
      <c r="G324" s="5">
        <v>10</v>
      </c>
      <c r="H324" s="5"/>
      <c r="I324" s="5"/>
      <c r="J324" s="4">
        <f t="shared" si="209"/>
        <v>1.2923505976095617</v>
      </c>
      <c r="K324" s="69">
        <v>15</v>
      </c>
      <c r="L324" s="5"/>
      <c r="M324" s="5"/>
      <c r="N324" s="4">
        <f t="shared" si="210"/>
        <v>0.87341772151898733</v>
      </c>
      <c r="O324" s="5">
        <v>15</v>
      </c>
      <c r="P324" s="5"/>
      <c r="Q324" s="5"/>
      <c r="R324" s="4">
        <f t="shared" si="211"/>
        <v>1.2276</v>
      </c>
      <c r="S324" s="5">
        <v>5</v>
      </c>
      <c r="T324" s="5"/>
      <c r="U324" s="5"/>
      <c r="V324" s="4">
        <f t="shared" si="212"/>
        <v>0.8834736842105263</v>
      </c>
      <c r="W324" s="5">
        <v>10</v>
      </c>
      <c r="X324" s="5"/>
      <c r="Y324" s="5"/>
      <c r="Z324" s="4">
        <f t="shared" si="213"/>
        <v>0.96240086127988989</v>
      </c>
      <c r="AA324" s="5">
        <v>10</v>
      </c>
      <c r="AB324" s="5"/>
      <c r="AC324" s="5"/>
      <c r="AD324" s="4">
        <f t="shared" si="214"/>
        <v>0.99746497457988914</v>
      </c>
      <c r="AE324" s="5">
        <v>10</v>
      </c>
      <c r="AF324" s="5" t="s">
        <v>418</v>
      </c>
      <c r="AG324" s="5" t="s">
        <v>418</v>
      </c>
      <c r="AH324" s="5" t="s">
        <v>418</v>
      </c>
      <c r="AI324" s="5" t="s">
        <v>418</v>
      </c>
      <c r="AJ324" s="31">
        <f t="shared" si="203"/>
        <v>1.0291989231150824</v>
      </c>
      <c r="AK324" s="32">
        <v>9</v>
      </c>
      <c r="AL324" s="24">
        <f t="shared" si="204"/>
        <v>9.3000000000000007</v>
      </c>
      <c r="AM324" s="24">
        <f t="shared" si="205"/>
        <v>0.30000000000000071</v>
      </c>
      <c r="AN324" s="24"/>
      <c r="AO324" s="24">
        <v>0.9</v>
      </c>
      <c r="AP324" s="24">
        <v>0.6</v>
      </c>
      <c r="AQ324" s="24">
        <v>0.6</v>
      </c>
      <c r="AR324" s="24">
        <v>1.1000000000000001</v>
      </c>
      <c r="AS324" s="24"/>
      <c r="AT324" s="24">
        <v>0.6</v>
      </c>
      <c r="AU324" s="24">
        <v>1.6</v>
      </c>
      <c r="AV324" s="24">
        <v>0.6</v>
      </c>
      <c r="AW324" s="24">
        <v>0.9</v>
      </c>
      <c r="AX324" s="24">
        <v>0</v>
      </c>
      <c r="AY324" s="24">
        <v>1.1000000000000001</v>
      </c>
      <c r="AZ324" s="24">
        <v>0.8</v>
      </c>
      <c r="BA324" s="24"/>
      <c r="BB324" s="24">
        <f t="shared" si="206"/>
        <v>0.5</v>
      </c>
      <c r="BC324" s="39"/>
      <c r="BD324" s="39"/>
      <c r="BE324" s="39"/>
      <c r="BF324" s="63"/>
      <c r="BG324" s="63"/>
      <c r="BH324" s="39"/>
      <c r="BI324" s="24">
        <f t="shared" si="207"/>
        <v>0.5</v>
      </c>
      <c r="BJ324" s="24"/>
      <c r="BK324" s="85"/>
      <c r="BL324" s="85"/>
      <c r="BM324" s="85"/>
      <c r="BN324" s="85"/>
      <c r="BO324" s="85"/>
      <c r="BP324" s="85"/>
      <c r="BQ324" s="85"/>
      <c r="BR324" s="85"/>
      <c r="BS324" s="85"/>
      <c r="BT324" s="85"/>
      <c r="BU324" s="85"/>
      <c r="BV324" s="85"/>
      <c r="BW324" s="85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9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9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9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9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8"/>
      <c r="GH324" s="8"/>
      <c r="GI324" s="8"/>
      <c r="GJ324" s="8"/>
      <c r="GK324" s="8"/>
      <c r="GL324" s="8"/>
      <c r="GM324" s="8"/>
      <c r="GN324" s="8"/>
      <c r="GO324" s="8"/>
      <c r="GP324" s="8"/>
      <c r="GQ324" s="8"/>
      <c r="GR324" s="8"/>
      <c r="GS324" s="8"/>
      <c r="GT324" s="8"/>
      <c r="GU324" s="9"/>
      <c r="GV324" s="8"/>
      <c r="GW324" s="8"/>
    </row>
    <row r="325" spans="1:205" s="2" customFormat="1" ht="17.100000000000001" customHeight="1">
      <c r="A325" s="33" t="s">
        <v>302</v>
      </c>
      <c r="B325" s="5">
        <v>1</v>
      </c>
      <c r="C325" s="5">
        <v>10</v>
      </c>
      <c r="D325" s="5"/>
      <c r="E325" s="5"/>
      <c r="F325" s="4">
        <f t="shared" si="208"/>
        <v>1.0423988477150714</v>
      </c>
      <c r="G325" s="5">
        <v>10</v>
      </c>
      <c r="H325" s="5"/>
      <c r="I325" s="5"/>
      <c r="J325" s="4">
        <f t="shared" si="209"/>
        <v>1.2923505976095617</v>
      </c>
      <c r="K325" s="69">
        <v>15</v>
      </c>
      <c r="L325" s="5"/>
      <c r="M325" s="5"/>
      <c r="N325" s="4">
        <f t="shared" si="210"/>
        <v>0.87341772151898733</v>
      </c>
      <c r="O325" s="5">
        <v>15</v>
      </c>
      <c r="P325" s="5"/>
      <c r="Q325" s="5"/>
      <c r="R325" s="4">
        <f t="shared" si="211"/>
        <v>1.2276</v>
      </c>
      <c r="S325" s="5">
        <v>5</v>
      </c>
      <c r="T325" s="5"/>
      <c r="U325" s="5"/>
      <c r="V325" s="4">
        <f t="shared" si="212"/>
        <v>0.8834736842105263</v>
      </c>
      <c r="W325" s="5">
        <v>10</v>
      </c>
      <c r="X325" s="5"/>
      <c r="Y325" s="5"/>
      <c r="Z325" s="4">
        <f t="shared" si="213"/>
        <v>0.96240086127988989</v>
      </c>
      <c r="AA325" s="5">
        <v>10</v>
      </c>
      <c r="AB325" s="5"/>
      <c r="AC325" s="5"/>
      <c r="AD325" s="4">
        <f t="shared" si="214"/>
        <v>0.99746497457988914</v>
      </c>
      <c r="AE325" s="5">
        <v>10</v>
      </c>
      <c r="AF325" s="5" t="s">
        <v>418</v>
      </c>
      <c r="AG325" s="5" t="s">
        <v>418</v>
      </c>
      <c r="AH325" s="5" t="s">
        <v>418</v>
      </c>
      <c r="AI325" s="5" t="s">
        <v>418</v>
      </c>
      <c r="AJ325" s="31">
        <f t="shared" si="203"/>
        <v>1.0291989231150824</v>
      </c>
      <c r="AK325" s="32">
        <v>528</v>
      </c>
      <c r="AL325" s="24">
        <f t="shared" si="204"/>
        <v>543.4</v>
      </c>
      <c r="AM325" s="24">
        <f t="shared" si="205"/>
        <v>15.399999999999977</v>
      </c>
      <c r="AN325" s="24"/>
      <c r="AO325" s="24">
        <v>27.1</v>
      </c>
      <c r="AP325" s="24">
        <v>39.700000000000003</v>
      </c>
      <c r="AQ325" s="24">
        <v>61.2</v>
      </c>
      <c r="AR325" s="24">
        <v>68.2</v>
      </c>
      <c r="AS325" s="24"/>
      <c r="AT325" s="24">
        <v>45.2</v>
      </c>
      <c r="AU325" s="24">
        <v>66.599999999999994</v>
      </c>
      <c r="AV325" s="24">
        <v>45.5</v>
      </c>
      <c r="AW325" s="24">
        <v>50.3</v>
      </c>
      <c r="AX325" s="24">
        <v>0</v>
      </c>
      <c r="AY325" s="24">
        <v>60.3</v>
      </c>
      <c r="AZ325" s="24">
        <v>48</v>
      </c>
      <c r="BA325" s="24">
        <v>8.8000000000000007</v>
      </c>
      <c r="BB325" s="24">
        <f t="shared" si="206"/>
        <v>22.5</v>
      </c>
      <c r="BC325" s="63"/>
      <c r="BD325" s="39"/>
      <c r="BE325" s="39"/>
      <c r="BF325" s="63"/>
      <c r="BG325" s="63"/>
      <c r="BH325" s="39"/>
      <c r="BI325" s="24">
        <f t="shared" si="207"/>
        <v>22.5</v>
      </c>
      <c r="BJ325" s="24"/>
      <c r="BK325" s="85"/>
      <c r="BL325" s="85"/>
      <c r="BM325" s="85"/>
      <c r="BN325" s="85"/>
      <c r="BO325" s="85"/>
      <c r="BP325" s="85"/>
      <c r="BQ325" s="85"/>
      <c r="BR325" s="85"/>
      <c r="BS325" s="85"/>
      <c r="BT325" s="85"/>
      <c r="BU325" s="85"/>
      <c r="BV325" s="85"/>
      <c r="BW325" s="85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9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9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9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9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8"/>
      <c r="GH325" s="8"/>
      <c r="GI325" s="8"/>
      <c r="GJ325" s="8"/>
      <c r="GK325" s="8"/>
      <c r="GL325" s="8"/>
      <c r="GM325" s="8"/>
      <c r="GN325" s="8"/>
      <c r="GO325" s="8"/>
      <c r="GP325" s="8"/>
      <c r="GQ325" s="8"/>
      <c r="GR325" s="8"/>
      <c r="GS325" s="8"/>
      <c r="GT325" s="8"/>
      <c r="GU325" s="9"/>
      <c r="GV325" s="8"/>
      <c r="GW325" s="8"/>
    </row>
    <row r="326" spans="1:205" s="2" customFormat="1" ht="17.100000000000001" customHeight="1">
      <c r="A326" s="33" t="s">
        <v>303</v>
      </c>
      <c r="B326" s="5">
        <v>1</v>
      </c>
      <c r="C326" s="5">
        <v>10</v>
      </c>
      <c r="D326" s="5"/>
      <c r="E326" s="5"/>
      <c r="F326" s="4">
        <f t="shared" si="208"/>
        <v>1.0423988477150714</v>
      </c>
      <c r="G326" s="5">
        <v>10</v>
      </c>
      <c r="H326" s="5"/>
      <c r="I326" s="5"/>
      <c r="J326" s="4">
        <f t="shared" si="209"/>
        <v>1.2923505976095617</v>
      </c>
      <c r="K326" s="69">
        <v>15</v>
      </c>
      <c r="L326" s="5"/>
      <c r="M326" s="5"/>
      <c r="N326" s="4">
        <f t="shared" si="210"/>
        <v>0.87341772151898733</v>
      </c>
      <c r="O326" s="5">
        <v>15</v>
      </c>
      <c r="P326" s="5"/>
      <c r="Q326" s="5"/>
      <c r="R326" s="4">
        <f t="shared" si="211"/>
        <v>1.2276</v>
      </c>
      <c r="S326" s="5">
        <v>5</v>
      </c>
      <c r="T326" s="5"/>
      <c r="U326" s="5"/>
      <c r="V326" s="4">
        <f t="shared" si="212"/>
        <v>0.8834736842105263</v>
      </c>
      <c r="W326" s="5">
        <v>10</v>
      </c>
      <c r="X326" s="5"/>
      <c r="Y326" s="5"/>
      <c r="Z326" s="4">
        <f t="shared" si="213"/>
        <v>0.96240086127988989</v>
      </c>
      <c r="AA326" s="5">
        <v>10</v>
      </c>
      <c r="AB326" s="5"/>
      <c r="AC326" s="5"/>
      <c r="AD326" s="4">
        <f t="shared" si="214"/>
        <v>0.99746497457988914</v>
      </c>
      <c r="AE326" s="5">
        <v>10</v>
      </c>
      <c r="AF326" s="5" t="s">
        <v>418</v>
      </c>
      <c r="AG326" s="5" t="s">
        <v>418</v>
      </c>
      <c r="AH326" s="5" t="s">
        <v>418</v>
      </c>
      <c r="AI326" s="5" t="s">
        <v>418</v>
      </c>
      <c r="AJ326" s="31">
        <f t="shared" si="203"/>
        <v>1.0291989231150824</v>
      </c>
      <c r="AK326" s="32">
        <v>1126</v>
      </c>
      <c r="AL326" s="24">
        <f t="shared" si="204"/>
        <v>1158.9000000000001</v>
      </c>
      <c r="AM326" s="24">
        <f t="shared" si="205"/>
        <v>32.900000000000091</v>
      </c>
      <c r="AN326" s="24"/>
      <c r="AO326" s="24">
        <v>75.8</v>
      </c>
      <c r="AP326" s="24">
        <v>115.4</v>
      </c>
      <c r="AQ326" s="24">
        <v>25.6</v>
      </c>
      <c r="AR326" s="24">
        <v>138.9</v>
      </c>
      <c r="AS326" s="24"/>
      <c r="AT326" s="24">
        <v>114.9</v>
      </c>
      <c r="AU326" s="24">
        <v>91.1</v>
      </c>
      <c r="AV326" s="24">
        <v>115</v>
      </c>
      <c r="AW326" s="24">
        <v>116.9</v>
      </c>
      <c r="AX326" s="24">
        <v>0</v>
      </c>
      <c r="AY326" s="24">
        <v>156.30000000000001</v>
      </c>
      <c r="AZ326" s="24">
        <v>102.4</v>
      </c>
      <c r="BA326" s="24">
        <v>58.7</v>
      </c>
      <c r="BB326" s="24">
        <f t="shared" si="206"/>
        <v>47.9</v>
      </c>
      <c r="BC326" s="63"/>
      <c r="BD326" s="39"/>
      <c r="BE326" s="39"/>
      <c r="BF326" s="63"/>
      <c r="BG326" s="63"/>
      <c r="BH326" s="39"/>
      <c r="BI326" s="24">
        <f t="shared" si="207"/>
        <v>47.9</v>
      </c>
      <c r="BJ326" s="24"/>
      <c r="BK326" s="85"/>
      <c r="BL326" s="85"/>
      <c r="BM326" s="85"/>
      <c r="BN326" s="85"/>
      <c r="BO326" s="85"/>
      <c r="BP326" s="85"/>
      <c r="BQ326" s="85"/>
      <c r="BR326" s="85"/>
      <c r="BS326" s="85"/>
      <c r="BT326" s="85"/>
      <c r="BU326" s="85"/>
      <c r="BV326" s="85"/>
      <c r="BW326" s="85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9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9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9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9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8"/>
      <c r="GH326" s="8"/>
      <c r="GI326" s="8"/>
      <c r="GJ326" s="8"/>
      <c r="GK326" s="8"/>
      <c r="GL326" s="8"/>
      <c r="GM326" s="8"/>
      <c r="GN326" s="8"/>
      <c r="GO326" s="8"/>
      <c r="GP326" s="8"/>
      <c r="GQ326" s="8"/>
      <c r="GR326" s="8"/>
      <c r="GS326" s="8"/>
      <c r="GT326" s="8"/>
      <c r="GU326" s="9"/>
      <c r="GV326" s="8"/>
      <c r="GW326" s="8"/>
    </row>
    <row r="327" spans="1:205" s="2" customFormat="1" ht="17.100000000000001" customHeight="1">
      <c r="A327" s="33" t="s">
        <v>304</v>
      </c>
      <c r="B327" s="5">
        <v>1</v>
      </c>
      <c r="C327" s="5">
        <v>10</v>
      </c>
      <c r="D327" s="5"/>
      <c r="E327" s="5"/>
      <c r="F327" s="4">
        <f t="shared" si="208"/>
        <v>1.0423988477150714</v>
      </c>
      <c r="G327" s="5">
        <v>10</v>
      </c>
      <c r="H327" s="5"/>
      <c r="I327" s="5"/>
      <c r="J327" s="4">
        <f t="shared" si="209"/>
        <v>1.2923505976095617</v>
      </c>
      <c r="K327" s="69">
        <v>15</v>
      </c>
      <c r="L327" s="5"/>
      <c r="M327" s="5"/>
      <c r="N327" s="4">
        <f t="shared" si="210"/>
        <v>0.87341772151898733</v>
      </c>
      <c r="O327" s="5">
        <v>15</v>
      </c>
      <c r="P327" s="5"/>
      <c r="Q327" s="5"/>
      <c r="R327" s="4">
        <f t="shared" si="211"/>
        <v>1.2276</v>
      </c>
      <c r="S327" s="5">
        <v>5</v>
      </c>
      <c r="T327" s="5"/>
      <c r="U327" s="5"/>
      <c r="V327" s="4">
        <f t="shared" si="212"/>
        <v>0.8834736842105263</v>
      </c>
      <c r="W327" s="5">
        <v>10</v>
      </c>
      <c r="X327" s="5"/>
      <c r="Y327" s="5"/>
      <c r="Z327" s="4">
        <f t="shared" si="213"/>
        <v>0.96240086127988989</v>
      </c>
      <c r="AA327" s="5">
        <v>10</v>
      </c>
      <c r="AB327" s="5"/>
      <c r="AC327" s="5"/>
      <c r="AD327" s="4">
        <f t="shared" si="214"/>
        <v>0.99746497457988914</v>
      </c>
      <c r="AE327" s="5">
        <v>10</v>
      </c>
      <c r="AF327" s="5" t="s">
        <v>418</v>
      </c>
      <c r="AG327" s="5" t="s">
        <v>418</v>
      </c>
      <c r="AH327" s="5" t="s">
        <v>418</v>
      </c>
      <c r="AI327" s="5" t="s">
        <v>418</v>
      </c>
      <c r="AJ327" s="31">
        <f t="shared" si="203"/>
        <v>1.0291989231150824</v>
      </c>
      <c r="AK327" s="32">
        <v>230</v>
      </c>
      <c r="AL327" s="24">
        <f t="shared" si="204"/>
        <v>236.7</v>
      </c>
      <c r="AM327" s="24">
        <f t="shared" si="205"/>
        <v>6.6999999999999886</v>
      </c>
      <c r="AN327" s="24"/>
      <c r="AO327" s="24">
        <v>23.8</v>
      </c>
      <c r="AP327" s="24">
        <v>19.7</v>
      </c>
      <c r="AQ327" s="24">
        <v>0.7</v>
      </c>
      <c r="AR327" s="24">
        <v>19.399999999999999</v>
      </c>
      <c r="AS327" s="24"/>
      <c r="AT327" s="24">
        <v>20.8</v>
      </c>
      <c r="AU327" s="24">
        <v>23.9</v>
      </c>
      <c r="AV327" s="24">
        <v>31.3</v>
      </c>
      <c r="AW327" s="24">
        <v>24.4</v>
      </c>
      <c r="AX327" s="24">
        <v>0</v>
      </c>
      <c r="AY327" s="24">
        <v>36.1</v>
      </c>
      <c r="AZ327" s="24">
        <v>20.9</v>
      </c>
      <c r="BA327" s="24">
        <v>5.9</v>
      </c>
      <c r="BB327" s="24">
        <f t="shared" si="206"/>
        <v>9.8000000000000007</v>
      </c>
      <c r="BC327" s="63" t="s">
        <v>411</v>
      </c>
      <c r="BD327" s="39"/>
      <c r="BE327" s="39"/>
      <c r="BF327" s="63"/>
      <c r="BG327" s="63"/>
      <c r="BH327" s="39"/>
      <c r="BI327" s="24">
        <f t="shared" si="207"/>
        <v>0</v>
      </c>
      <c r="BJ327" s="24"/>
      <c r="BK327" s="85"/>
      <c r="BL327" s="85"/>
      <c r="BM327" s="85"/>
      <c r="BN327" s="85"/>
      <c r="BO327" s="85"/>
      <c r="BP327" s="85"/>
      <c r="BQ327" s="85"/>
      <c r="BR327" s="85"/>
      <c r="BS327" s="85"/>
      <c r="BT327" s="85"/>
      <c r="BU327" s="85"/>
      <c r="BV327" s="85"/>
      <c r="BW327" s="85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9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9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9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9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8"/>
      <c r="GH327" s="8"/>
      <c r="GI327" s="8"/>
      <c r="GJ327" s="8"/>
      <c r="GK327" s="8"/>
      <c r="GL327" s="8"/>
      <c r="GM327" s="8"/>
      <c r="GN327" s="8"/>
      <c r="GO327" s="8"/>
      <c r="GP327" s="8"/>
      <c r="GQ327" s="8"/>
      <c r="GR327" s="8"/>
      <c r="GS327" s="8"/>
      <c r="GT327" s="8"/>
      <c r="GU327" s="9"/>
      <c r="GV327" s="8"/>
      <c r="GW327" s="8"/>
    </row>
    <row r="328" spans="1:205" s="2" customFormat="1" ht="17.100000000000001" customHeight="1">
      <c r="A328" s="33" t="s">
        <v>305</v>
      </c>
      <c r="B328" s="5">
        <v>1</v>
      </c>
      <c r="C328" s="5">
        <v>10</v>
      </c>
      <c r="D328" s="5"/>
      <c r="E328" s="5"/>
      <c r="F328" s="4">
        <f t="shared" si="208"/>
        <v>1.0423988477150714</v>
      </c>
      <c r="G328" s="5">
        <v>10</v>
      </c>
      <c r="H328" s="5"/>
      <c r="I328" s="5"/>
      <c r="J328" s="4">
        <f t="shared" si="209"/>
        <v>1.2923505976095617</v>
      </c>
      <c r="K328" s="69">
        <v>15</v>
      </c>
      <c r="L328" s="5"/>
      <c r="M328" s="5"/>
      <c r="N328" s="4">
        <f t="shared" si="210"/>
        <v>0.87341772151898733</v>
      </c>
      <c r="O328" s="5">
        <v>15</v>
      </c>
      <c r="P328" s="5"/>
      <c r="Q328" s="5"/>
      <c r="R328" s="4">
        <f t="shared" si="211"/>
        <v>1.2276</v>
      </c>
      <c r="S328" s="5">
        <v>5</v>
      </c>
      <c r="T328" s="5"/>
      <c r="U328" s="5"/>
      <c r="V328" s="4">
        <f t="shared" si="212"/>
        <v>0.8834736842105263</v>
      </c>
      <c r="W328" s="5">
        <v>10</v>
      </c>
      <c r="X328" s="5"/>
      <c r="Y328" s="5"/>
      <c r="Z328" s="4">
        <f t="shared" si="213"/>
        <v>0.96240086127988989</v>
      </c>
      <c r="AA328" s="5">
        <v>10</v>
      </c>
      <c r="AB328" s="5"/>
      <c r="AC328" s="5"/>
      <c r="AD328" s="4">
        <f t="shared" si="214"/>
        <v>0.99746497457988914</v>
      </c>
      <c r="AE328" s="5">
        <v>10</v>
      </c>
      <c r="AF328" s="5" t="s">
        <v>418</v>
      </c>
      <c r="AG328" s="5" t="s">
        <v>418</v>
      </c>
      <c r="AH328" s="5" t="s">
        <v>418</v>
      </c>
      <c r="AI328" s="5" t="s">
        <v>418</v>
      </c>
      <c r="AJ328" s="31">
        <f t="shared" si="203"/>
        <v>1.0291989231150824</v>
      </c>
      <c r="AK328" s="32">
        <v>1311</v>
      </c>
      <c r="AL328" s="24">
        <f t="shared" si="204"/>
        <v>1349.3</v>
      </c>
      <c r="AM328" s="24">
        <f t="shared" si="205"/>
        <v>38.299999999999955</v>
      </c>
      <c r="AN328" s="24"/>
      <c r="AO328" s="24">
        <v>135</v>
      </c>
      <c r="AP328" s="24">
        <v>94.7</v>
      </c>
      <c r="AQ328" s="24">
        <v>58.8</v>
      </c>
      <c r="AR328" s="24">
        <v>130.6</v>
      </c>
      <c r="AS328" s="24"/>
      <c r="AT328" s="24">
        <v>92.7</v>
      </c>
      <c r="AU328" s="24">
        <v>134.80000000000001</v>
      </c>
      <c r="AV328" s="24">
        <v>150.1</v>
      </c>
      <c r="AW328" s="24">
        <v>133.5</v>
      </c>
      <c r="AX328" s="24">
        <v>0</v>
      </c>
      <c r="AY328" s="24">
        <v>221.6</v>
      </c>
      <c r="AZ328" s="24">
        <v>119.2</v>
      </c>
      <c r="BA328" s="24">
        <v>22.5</v>
      </c>
      <c r="BB328" s="24">
        <f t="shared" si="206"/>
        <v>55.8</v>
      </c>
      <c r="BC328" s="63"/>
      <c r="BD328" s="39"/>
      <c r="BE328" s="39"/>
      <c r="BF328" s="63"/>
      <c r="BG328" s="63"/>
      <c r="BH328" s="39"/>
      <c r="BI328" s="24">
        <f t="shared" si="207"/>
        <v>55.8</v>
      </c>
      <c r="BJ328" s="24"/>
      <c r="BK328" s="85"/>
      <c r="BL328" s="85"/>
      <c r="BM328" s="85"/>
      <c r="BN328" s="85"/>
      <c r="BO328" s="85"/>
      <c r="BP328" s="85"/>
      <c r="BQ328" s="85"/>
      <c r="BR328" s="85"/>
      <c r="BS328" s="85"/>
      <c r="BT328" s="85"/>
      <c r="BU328" s="85"/>
      <c r="BV328" s="85"/>
      <c r="BW328" s="85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9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9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9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9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8"/>
      <c r="GH328" s="8"/>
      <c r="GI328" s="8"/>
      <c r="GJ328" s="8"/>
      <c r="GK328" s="8"/>
      <c r="GL328" s="8"/>
      <c r="GM328" s="8"/>
      <c r="GN328" s="8"/>
      <c r="GO328" s="8"/>
      <c r="GP328" s="8"/>
      <c r="GQ328" s="8"/>
      <c r="GR328" s="8"/>
      <c r="GS328" s="8"/>
      <c r="GT328" s="8"/>
      <c r="GU328" s="9"/>
      <c r="GV328" s="8"/>
      <c r="GW328" s="8"/>
    </row>
    <row r="329" spans="1:205" s="2" customFormat="1" ht="17.100000000000001" customHeight="1">
      <c r="A329" s="33" t="s">
        <v>306</v>
      </c>
      <c r="B329" s="5">
        <v>1</v>
      </c>
      <c r="C329" s="5">
        <v>10</v>
      </c>
      <c r="D329" s="5"/>
      <c r="E329" s="5"/>
      <c r="F329" s="4">
        <f t="shared" si="208"/>
        <v>1.0423988477150714</v>
      </c>
      <c r="G329" s="5">
        <v>10</v>
      </c>
      <c r="H329" s="5"/>
      <c r="I329" s="5"/>
      <c r="J329" s="4">
        <f t="shared" si="209"/>
        <v>1.2923505976095617</v>
      </c>
      <c r="K329" s="69">
        <v>15</v>
      </c>
      <c r="L329" s="5"/>
      <c r="M329" s="5"/>
      <c r="N329" s="4">
        <f t="shared" si="210"/>
        <v>0.87341772151898733</v>
      </c>
      <c r="O329" s="5">
        <v>15</v>
      </c>
      <c r="P329" s="5"/>
      <c r="Q329" s="5"/>
      <c r="R329" s="4">
        <f t="shared" si="211"/>
        <v>1.2276</v>
      </c>
      <c r="S329" s="5">
        <v>5</v>
      </c>
      <c r="T329" s="5"/>
      <c r="U329" s="5"/>
      <c r="V329" s="4">
        <f t="shared" si="212"/>
        <v>0.8834736842105263</v>
      </c>
      <c r="W329" s="5">
        <v>10</v>
      </c>
      <c r="X329" s="5"/>
      <c r="Y329" s="5"/>
      <c r="Z329" s="4">
        <f t="shared" si="213"/>
        <v>0.96240086127988989</v>
      </c>
      <c r="AA329" s="5">
        <v>10</v>
      </c>
      <c r="AB329" s="5"/>
      <c r="AC329" s="5"/>
      <c r="AD329" s="4">
        <f t="shared" si="214"/>
        <v>0.99746497457988914</v>
      </c>
      <c r="AE329" s="5">
        <v>10</v>
      </c>
      <c r="AF329" s="5" t="s">
        <v>418</v>
      </c>
      <c r="AG329" s="5" t="s">
        <v>418</v>
      </c>
      <c r="AH329" s="5" t="s">
        <v>418</v>
      </c>
      <c r="AI329" s="5" t="s">
        <v>418</v>
      </c>
      <c r="AJ329" s="31">
        <f t="shared" si="203"/>
        <v>1.0291989231150824</v>
      </c>
      <c r="AK329" s="32">
        <v>1479</v>
      </c>
      <c r="AL329" s="24">
        <f t="shared" si="204"/>
        <v>1522.2</v>
      </c>
      <c r="AM329" s="24">
        <f t="shared" si="205"/>
        <v>43.200000000000045</v>
      </c>
      <c r="AN329" s="24"/>
      <c r="AO329" s="24">
        <v>77</v>
      </c>
      <c r="AP329" s="24">
        <v>97.9</v>
      </c>
      <c r="AQ329" s="24">
        <v>93.3</v>
      </c>
      <c r="AR329" s="24">
        <v>128.69999999999999</v>
      </c>
      <c r="AS329" s="24"/>
      <c r="AT329" s="24">
        <v>158.69999999999999</v>
      </c>
      <c r="AU329" s="24">
        <v>107.2</v>
      </c>
      <c r="AV329" s="24">
        <v>154.19999999999999</v>
      </c>
      <c r="AW329" s="24">
        <v>126</v>
      </c>
      <c r="AX329" s="24">
        <v>45</v>
      </c>
      <c r="AY329" s="24">
        <v>298.60000000000002</v>
      </c>
      <c r="AZ329" s="24">
        <v>134.5</v>
      </c>
      <c r="BA329" s="24">
        <v>38.200000000000003</v>
      </c>
      <c r="BB329" s="24">
        <f t="shared" si="206"/>
        <v>62.9</v>
      </c>
      <c r="BC329" s="63"/>
      <c r="BD329" s="39"/>
      <c r="BE329" s="39"/>
      <c r="BF329" s="63"/>
      <c r="BG329" s="63"/>
      <c r="BH329" s="39"/>
      <c r="BI329" s="24">
        <f t="shared" si="207"/>
        <v>62.9</v>
      </c>
      <c r="BJ329" s="24"/>
      <c r="BK329" s="85"/>
      <c r="BL329" s="85"/>
      <c r="BM329" s="85"/>
      <c r="BN329" s="85"/>
      <c r="BO329" s="85"/>
      <c r="BP329" s="85"/>
      <c r="BQ329" s="85"/>
      <c r="BR329" s="85"/>
      <c r="BS329" s="85"/>
      <c r="BT329" s="85"/>
      <c r="BU329" s="85"/>
      <c r="BV329" s="85"/>
      <c r="BW329" s="85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9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9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9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9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8"/>
      <c r="GH329" s="8"/>
      <c r="GI329" s="8"/>
      <c r="GJ329" s="8"/>
      <c r="GK329" s="8"/>
      <c r="GL329" s="8"/>
      <c r="GM329" s="8"/>
      <c r="GN329" s="8"/>
      <c r="GO329" s="8"/>
      <c r="GP329" s="8"/>
      <c r="GQ329" s="8"/>
      <c r="GR329" s="8"/>
      <c r="GS329" s="8"/>
      <c r="GT329" s="8"/>
      <c r="GU329" s="9"/>
      <c r="GV329" s="8"/>
      <c r="GW329" s="8"/>
    </row>
    <row r="330" spans="1:205" s="2" customFormat="1" ht="17.100000000000001" customHeight="1">
      <c r="A330" s="33" t="s">
        <v>307</v>
      </c>
      <c r="B330" s="5">
        <v>1</v>
      </c>
      <c r="C330" s="5">
        <v>10</v>
      </c>
      <c r="D330" s="5"/>
      <c r="E330" s="5"/>
      <c r="F330" s="4">
        <f t="shared" si="208"/>
        <v>1.0423988477150714</v>
      </c>
      <c r="G330" s="5">
        <v>10</v>
      </c>
      <c r="H330" s="5"/>
      <c r="I330" s="5"/>
      <c r="J330" s="4">
        <f t="shared" si="209"/>
        <v>1.2923505976095617</v>
      </c>
      <c r="K330" s="69">
        <v>15</v>
      </c>
      <c r="L330" s="5"/>
      <c r="M330" s="5"/>
      <c r="N330" s="4">
        <f t="shared" si="210"/>
        <v>0.87341772151898733</v>
      </c>
      <c r="O330" s="5">
        <v>15</v>
      </c>
      <c r="P330" s="5"/>
      <c r="Q330" s="5"/>
      <c r="R330" s="4">
        <f t="shared" si="211"/>
        <v>1.2276</v>
      </c>
      <c r="S330" s="5">
        <v>5</v>
      </c>
      <c r="T330" s="5"/>
      <c r="U330" s="5"/>
      <c r="V330" s="4">
        <f t="shared" si="212"/>
        <v>0.8834736842105263</v>
      </c>
      <c r="W330" s="5">
        <v>10</v>
      </c>
      <c r="X330" s="5"/>
      <c r="Y330" s="5"/>
      <c r="Z330" s="4">
        <f t="shared" si="213"/>
        <v>0.96240086127988989</v>
      </c>
      <c r="AA330" s="5">
        <v>10</v>
      </c>
      <c r="AB330" s="5"/>
      <c r="AC330" s="5"/>
      <c r="AD330" s="4">
        <f t="shared" si="214"/>
        <v>0.99746497457988914</v>
      </c>
      <c r="AE330" s="5">
        <v>10</v>
      </c>
      <c r="AF330" s="5" t="s">
        <v>418</v>
      </c>
      <c r="AG330" s="5" t="s">
        <v>418</v>
      </c>
      <c r="AH330" s="5" t="s">
        <v>418</v>
      </c>
      <c r="AI330" s="5" t="s">
        <v>418</v>
      </c>
      <c r="AJ330" s="31">
        <f t="shared" si="203"/>
        <v>1.0291989231150824</v>
      </c>
      <c r="AK330" s="32">
        <v>1185</v>
      </c>
      <c r="AL330" s="24">
        <f t="shared" si="204"/>
        <v>1219.5999999999999</v>
      </c>
      <c r="AM330" s="24">
        <f t="shared" si="205"/>
        <v>34.599999999999909</v>
      </c>
      <c r="AN330" s="24"/>
      <c r="AO330" s="24">
        <v>91.8</v>
      </c>
      <c r="AP330" s="24">
        <v>63.1</v>
      </c>
      <c r="AQ330" s="24">
        <v>66.7</v>
      </c>
      <c r="AR330" s="24">
        <v>112.6</v>
      </c>
      <c r="AS330" s="24"/>
      <c r="AT330" s="24">
        <v>54.7</v>
      </c>
      <c r="AU330" s="24">
        <v>70.900000000000006</v>
      </c>
      <c r="AV330" s="24">
        <v>182</v>
      </c>
      <c r="AW330" s="24">
        <v>127.1</v>
      </c>
      <c r="AX330" s="24">
        <v>51.9</v>
      </c>
      <c r="AY330" s="24">
        <v>239.2</v>
      </c>
      <c r="AZ330" s="24">
        <v>107.7</v>
      </c>
      <c r="BA330" s="24">
        <v>1.4</v>
      </c>
      <c r="BB330" s="24">
        <f t="shared" si="206"/>
        <v>50.5</v>
      </c>
      <c r="BC330" s="63"/>
      <c r="BD330" s="39"/>
      <c r="BE330" s="39"/>
      <c r="BF330" s="63"/>
      <c r="BG330" s="63"/>
      <c r="BH330" s="39"/>
      <c r="BI330" s="24">
        <f t="shared" si="207"/>
        <v>50.5</v>
      </c>
      <c r="BJ330" s="24"/>
      <c r="BK330" s="85"/>
      <c r="BL330" s="85"/>
      <c r="BM330" s="85"/>
      <c r="BN330" s="85"/>
      <c r="BO330" s="85"/>
      <c r="BP330" s="85"/>
      <c r="BQ330" s="85"/>
      <c r="BR330" s="85"/>
      <c r="BS330" s="85"/>
      <c r="BT330" s="85"/>
      <c r="BU330" s="85"/>
      <c r="BV330" s="85"/>
      <c r="BW330" s="85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9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9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9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9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8"/>
      <c r="GH330" s="8"/>
      <c r="GI330" s="8"/>
      <c r="GJ330" s="8"/>
      <c r="GK330" s="8"/>
      <c r="GL330" s="8"/>
      <c r="GM330" s="8"/>
      <c r="GN330" s="8"/>
      <c r="GO330" s="8"/>
      <c r="GP330" s="8"/>
      <c r="GQ330" s="8"/>
      <c r="GR330" s="8"/>
      <c r="GS330" s="8"/>
      <c r="GT330" s="8"/>
      <c r="GU330" s="9"/>
      <c r="GV330" s="8"/>
      <c r="GW330" s="8"/>
    </row>
    <row r="331" spans="1:205" s="2" customFormat="1" ht="17.100000000000001" customHeight="1">
      <c r="A331" s="33" t="s">
        <v>308</v>
      </c>
      <c r="B331" s="5">
        <v>1</v>
      </c>
      <c r="C331" s="5">
        <v>10</v>
      </c>
      <c r="D331" s="5"/>
      <c r="E331" s="5"/>
      <c r="F331" s="4">
        <f t="shared" si="208"/>
        <v>1.0423988477150714</v>
      </c>
      <c r="G331" s="5">
        <v>10</v>
      </c>
      <c r="H331" s="5"/>
      <c r="I331" s="5"/>
      <c r="J331" s="4">
        <f t="shared" si="209"/>
        <v>1.2923505976095617</v>
      </c>
      <c r="K331" s="69">
        <v>15</v>
      </c>
      <c r="L331" s="5"/>
      <c r="M331" s="5"/>
      <c r="N331" s="4">
        <f t="shared" si="210"/>
        <v>0.87341772151898733</v>
      </c>
      <c r="O331" s="5">
        <v>15</v>
      </c>
      <c r="P331" s="5"/>
      <c r="Q331" s="5"/>
      <c r="R331" s="4">
        <f t="shared" si="211"/>
        <v>1.2276</v>
      </c>
      <c r="S331" s="5">
        <v>5</v>
      </c>
      <c r="T331" s="5"/>
      <c r="U331" s="5"/>
      <c r="V331" s="4">
        <f t="shared" si="212"/>
        <v>0.8834736842105263</v>
      </c>
      <c r="W331" s="5">
        <v>10</v>
      </c>
      <c r="X331" s="5"/>
      <c r="Y331" s="5"/>
      <c r="Z331" s="4">
        <f t="shared" si="213"/>
        <v>0.96240086127988989</v>
      </c>
      <c r="AA331" s="5">
        <v>10</v>
      </c>
      <c r="AB331" s="5"/>
      <c r="AC331" s="5"/>
      <c r="AD331" s="4">
        <f t="shared" si="214"/>
        <v>0.99746497457988914</v>
      </c>
      <c r="AE331" s="5">
        <v>10</v>
      </c>
      <c r="AF331" s="5" t="s">
        <v>418</v>
      </c>
      <c r="AG331" s="5" t="s">
        <v>418</v>
      </c>
      <c r="AH331" s="5" t="s">
        <v>418</v>
      </c>
      <c r="AI331" s="5" t="s">
        <v>418</v>
      </c>
      <c r="AJ331" s="31">
        <f t="shared" si="203"/>
        <v>1.0291989231150824</v>
      </c>
      <c r="AK331" s="32">
        <v>1403</v>
      </c>
      <c r="AL331" s="24">
        <f t="shared" si="204"/>
        <v>1444</v>
      </c>
      <c r="AM331" s="24">
        <f t="shared" si="205"/>
        <v>41</v>
      </c>
      <c r="AN331" s="24"/>
      <c r="AO331" s="24">
        <v>127.9</v>
      </c>
      <c r="AP331" s="24">
        <v>142.19999999999999</v>
      </c>
      <c r="AQ331" s="24">
        <v>0</v>
      </c>
      <c r="AR331" s="24">
        <v>88.9</v>
      </c>
      <c r="AS331" s="24"/>
      <c r="AT331" s="24">
        <v>142.4</v>
      </c>
      <c r="AU331" s="24">
        <v>114.1</v>
      </c>
      <c r="AV331" s="24">
        <v>187.9</v>
      </c>
      <c r="AW331" s="24">
        <v>131.1</v>
      </c>
      <c r="AX331" s="24">
        <v>0</v>
      </c>
      <c r="AY331" s="24">
        <v>246</v>
      </c>
      <c r="AZ331" s="24">
        <v>127.5</v>
      </c>
      <c r="BA331" s="24">
        <v>76.099999999999994</v>
      </c>
      <c r="BB331" s="24">
        <f t="shared" si="206"/>
        <v>59.9</v>
      </c>
      <c r="BC331" s="63"/>
      <c r="BD331" s="39"/>
      <c r="BE331" s="39"/>
      <c r="BF331" s="63"/>
      <c r="BG331" s="63"/>
      <c r="BH331" s="39"/>
      <c r="BI331" s="24">
        <f t="shared" si="207"/>
        <v>59.9</v>
      </c>
      <c r="BJ331" s="24"/>
      <c r="BK331" s="85"/>
      <c r="BL331" s="85"/>
      <c r="BM331" s="85"/>
      <c r="BN331" s="85"/>
      <c r="BO331" s="85"/>
      <c r="BP331" s="85"/>
      <c r="BQ331" s="85"/>
      <c r="BR331" s="85"/>
      <c r="BS331" s="85"/>
      <c r="BT331" s="85"/>
      <c r="BU331" s="85"/>
      <c r="BV331" s="85"/>
      <c r="BW331" s="85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9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9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9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9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8"/>
      <c r="GH331" s="8"/>
      <c r="GI331" s="8"/>
      <c r="GJ331" s="8"/>
      <c r="GK331" s="8"/>
      <c r="GL331" s="8"/>
      <c r="GM331" s="8"/>
      <c r="GN331" s="8"/>
      <c r="GO331" s="8"/>
      <c r="GP331" s="8"/>
      <c r="GQ331" s="8"/>
      <c r="GR331" s="8"/>
      <c r="GS331" s="8"/>
      <c r="GT331" s="8"/>
      <c r="GU331" s="9"/>
      <c r="GV331" s="8"/>
      <c r="GW331" s="8"/>
    </row>
    <row r="332" spans="1:205" s="2" customFormat="1" ht="17.100000000000001" customHeight="1">
      <c r="A332" s="33" t="s">
        <v>309</v>
      </c>
      <c r="B332" s="5">
        <v>1</v>
      </c>
      <c r="C332" s="5">
        <v>10</v>
      </c>
      <c r="D332" s="5"/>
      <c r="E332" s="5"/>
      <c r="F332" s="4">
        <f t="shared" si="208"/>
        <v>1.0423988477150714</v>
      </c>
      <c r="G332" s="5">
        <v>10</v>
      </c>
      <c r="H332" s="5"/>
      <c r="I332" s="5"/>
      <c r="J332" s="4">
        <f t="shared" si="209"/>
        <v>1.2923505976095617</v>
      </c>
      <c r="K332" s="69">
        <v>15</v>
      </c>
      <c r="L332" s="5"/>
      <c r="M332" s="5"/>
      <c r="N332" s="4">
        <f t="shared" si="210"/>
        <v>0.87341772151898733</v>
      </c>
      <c r="O332" s="5">
        <v>15</v>
      </c>
      <c r="P332" s="5"/>
      <c r="Q332" s="5"/>
      <c r="R332" s="4">
        <f t="shared" si="211"/>
        <v>1.2276</v>
      </c>
      <c r="S332" s="5">
        <v>5</v>
      </c>
      <c r="T332" s="5"/>
      <c r="U332" s="5"/>
      <c r="V332" s="4">
        <f t="shared" si="212"/>
        <v>0.8834736842105263</v>
      </c>
      <c r="W332" s="5">
        <v>10</v>
      </c>
      <c r="X332" s="5"/>
      <c r="Y332" s="5"/>
      <c r="Z332" s="4">
        <f t="shared" si="213"/>
        <v>0.96240086127988989</v>
      </c>
      <c r="AA332" s="5">
        <v>10</v>
      </c>
      <c r="AB332" s="5"/>
      <c r="AC332" s="5"/>
      <c r="AD332" s="4">
        <f t="shared" si="214"/>
        <v>0.99746497457988914</v>
      </c>
      <c r="AE332" s="5">
        <v>10</v>
      </c>
      <c r="AF332" s="5" t="s">
        <v>418</v>
      </c>
      <c r="AG332" s="5" t="s">
        <v>418</v>
      </c>
      <c r="AH332" s="5" t="s">
        <v>418</v>
      </c>
      <c r="AI332" s="5" t="s">
        <v>418</v>
      </c>
      <c r="AJ332" s="31">
        <f t="shared" si="203"/>
        <v>1.0291989231150824</v>
      </c>
      <c r="AK332" s="32">
        <v>857</v>
      </c>
      <c r="AL332" s="24">
        <f t="shared" si="204"/>
        <v>882</v>
      </c>
      <c r="AM332" s="24">
        <f t="shared" si="205"/>
        <v>25</v>
      </c>
      <c r="AN332" s="24"/>
      <c r="AO332" s="24">
        <v>62.5</v>
      </c>
      <c r="AP332" s="24">
        <v>48.8</v>
      </c>
      <c r="AQ332" s="24">
        <v>55.9</v>
      </c>
      <c r="AR332" s="24">
        <v>100.4</v>
      </c>
      <c r="AS332" s="24"/>
      <c r="AT332" s="24">
        <v>50.4</v>
      </c>
      <c r="AU332" s="24">
        <v>62</v>
      </c>
      <c r="AV332" s="24">
        <v>113.1</v>
      </c>
      <c r="AW332" s="24">
        <v>70.400000000000006</v>
      </c>
      <c r="AX332" s="24">
        <v>31.1</v>
      </c>
      <c r="AY332" s="24">
        <v>173</v>
      </c>
      <c r="AZ332" s="24">
        <v>77.900000000000006</v>
      </c>
      <c r="BA332" s="24"/>
      <c r="BB332" s="24">
        <f t="shared" si="206"/>
        <v>36.5</v>
      </c>
      <c r="BC332" s="63"/>
      <c r="BD332" s="39"/>
      <c r="BE332" s="39"/>
      <c r="BF332" s="63"/>
      <c r="BG332" s="63"/>
      <c r="BH332" s="39"/>
      <c r="BI332" s="24">
        <f t="shared" si="207"/>
        <v>36.5</v>
      </c>
      <c r="BJ332" s="24"/>
      <c r="BK332" s="85"/>
      <c r="BL332" s="85"/>
      <c r="BM332" s="85"/>
      <c r="BN332" s="85"/>
      <c r="BO332" s="85"/>
      <c r="BP332" s="85"/>
      <c r="BQ332" s="85"/>
      <c r="BR332" s="85"/>
      <c r="BS332" s="85"/>
      <c r="BT332" s="85"/>
      <c r="BU332" s="85"/>
      <c r="BV332" s="85"/>
      <c r="BW332" s="85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9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9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9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9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8"/>
      <c r="GH332" s="8"/>
      <c r="GI332" s="8"/>
      <c r="GJ332" s="8"/>
      <c r="GK332" s="8"/>
      <c r="GL332" s="8"/>
      <c r="GM332" s="8"/>
      <c r="GN332" s="8"/>
      <c r="GO332" s="8"/>
      <c r="GP332" s="8"/>
      <c r="GQ332" s="8"/>
      <c r="GR332" s="8"/>
      <c r="GS332" s="8"/>
      <c r="GT332" s="8"/>
      <c r="GU332" s="9"/>
      <c r="GV332" s="8"/>
      <c r="GW332" s="8"/>
    </row>
    <row r="333" spans="1:205" s="2" customFormat="1" ht="17.100000000000001" customHeight="1">
      <c r="A333" s="17" t="s">
        <v>310</v>
      </c>
      <c r="B333" s="10"/>
      <c r="C333" s="10"/>
      <c r="D333" s="10"/>
      <c r="E333" s="10"/>
      <c r="F333" s="10"/>
      <c r="G333" s="10"/>
      <c r="H333" s="10"/>
      <c r="I333" s="10"/>
      <c r="J333" s="10"/>
      <c r="K333" s="73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85"/>
      <c r="BL333" s="85"/>
      <c r="BM333" s="85"/>
      <c r="BN333" s="85"/>
      <c r="BO333" s="85"/>
      <c r="BP333" s="85"/>
      <c r="BQ333" s="85"/>
      <c r="BR333" s="85"/>
      <c r="BS333" s="85"/>
      <c r="BT333" s="85"/>
      <c r="BU333" s="85"/>
      <c r="BV333" s="85"/>
      <c r="BW333" s="85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9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9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9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9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8"/>
      <c r="GE333" s="8"/>
      <c r="GF333" s="8"/>
      <c r="GG333" s="8"/>
      <c r="GH333" s="8"/>
      <c r="GI333" s="8"/>
      <c r="GJ333" s="8"/>
      <c r="GK333" s="8"/>
      <c r="GL333" s="8"/>
      <c r="GM333" s="8"/>
      <c r="GN333" s="8"/>
      <c r="GO333" s="8"/>
      <c r="GP333" s="8"/>
      <c r="GQ333" s="8"/>
      <c r="GR333" s="8"/>
      <c r="GS333" s="8"/>
      <c r="GT333" s="8"/>
      <c r="GU333" s="9"/>
      <c r="GV333" s="8"/>
      <c r="GW333" s="8"/>
    </row>
    <row r="334" spans="1:205" s="2" customFormat="1" ht="17.100000000000001" customHeight="1">
      <c r="A334" s="13" t="s">
        <v>311</v>
      </c>
      <c r="B334" s="5">
        <v>1</v>
      </c>
      <c r="C334" s="5">
        <v>10</v>
      </c>
      <c r="D334" s="5"/>
      <c r="E334" s="5"/>
      <c r="F334" s="4">
        <f>F$53</f>
        <v>1.0229830148619958</v>
      </c>
      <c r="G334" s="5">
        <v>10</v>
      </c>
      <c r="H334" s="5"/>
      <c r="I334" s="5"/>
      <c r="J334" s="4">
        <f>J$53</f>
        <v>1.125</v>
      </c>
      <c r="K334" s="69">
        <v>15</v>
      </c>
      <c r="L334" s="5"/>
      <c r="M334" s="5"/>
      <c r="N334" s="4">
        <f>N$53</f>
        <v>1.0276497695852536</v>
      </c>
      <c r="O334" s="5">
        <v>15</v>
      </c>
      <c r="P334" s="5"/>
      <c r="Q334" s="5"/>
      <c r="R334" s="4">
        <f>R$53</f>
        <v>1.2039768897448242</v>
      </c>
      <c r="S334" s="5">
        <v>5</v>
      </c>
      <c r="T334" s="5"/>
      <c r="U334" s="5"/>
      <c r="V334" s="4">
        <f>V$53</f>
        <v>1.0138496240601504</v>
      </c>
      <c r="W334" s="5">
        <v>10</v>
      </c>
      <c r="X334" s="5"/>
      <c r="Y334" s="5"/>
      <c r="Z334" s="4">
        <f>Z$53</f>
        <v>1.192153076450452</v>
      </c>
      <c r="AA334" s="5">
        <v>10</v>
      </c>
      <c r="AB334" s="5"/>
      <c r="AC334" s="5"/>
      <c r="AD334" s="4">
        <f>AD$53</f>
        <v>1.0764569723618089</v>
      </c>
      <c r="AE334" s="5">
        <v>10</v>
      </c>
      <c r="AF334" s="5" t="s">
        <v>418</v>
      </c>
      <c r="AG334" s="5" t="s">
        <v>418</v>
      </c>
      <c r="AH334" s="5" t="s">
        <v>418</v>
      </c>
      <c r="AI334" s="5" t="s">
        <v>418</v>
      </c>
      <c r="AJ334" s="31">
        <f t="shared" si="203"/>
        <v>1.0748712690570235</v>
      </c>
      <c r="AK334" s="32">
        <v>2167</v>
      </c>
      <c r="AL334" s="24">
        <f t="shared" si="204"/>
        <v>2329.1999999999998</v>
      </c>
      <c r="AM334" s="24">
        <f t="shared" si="205"/>
        <v>162.19999999999982</v>
      </c>
      <c r="AN334" s="24"/>
      <c r="AO334" s="24">
        <v>148.69999999999999</v>
      </c>
      <c r="AP334" s="24">
        <v>142.19999999999999</v>
      </c>
      <c r="AQ334" s="24">
        <v>47.5</v>
      </c>
      <c r="AR334" s="24">
        <v>191.7</v>
      </c>
      <c r="AS334" s="24"/>
      <c r="AT334" s="24">
        <v>171.2</v>
      </c>
      <c r="AU334" s="24">
        <v>66.5</v>
      </c>
      <c r="AV334" s="24">
        <v>198.8</v>
      </c>
      <c r="AW334" s="24">
        <v>232.5</v>
      </c>
      <c r="AX334" s="24">
        <v>104.1</v>
      </c>
      <c r="AY334" s="24">
        <v>370.4</v>
      </c>
      <c r="AZ334" s="24">
        <v>197</v>
      </c>
      <c r="BA334" s="24">
        <v>250.2</v>
      </c>
      <c r="BB334" s="24">
        <f t="shared" si="206"/>
        <v>208.4</v>
      </c>
      <c r="BC334" s="63"/>
      <c r="BD334" s="39"/>
      <c r="BE334" s="39"/>
      <c r="BF334" s="63"/>
      <c r="BG334" s="63"/>
      <c r="BH334" s="39"/>
      <c r="BI334" s="24">
        <f t="shared" si="207"/>
        <v>208.4</v>
      </c>
      <c r="BJ334" s="24"/>
      <c r="BK334" s="85"/>
      <c r="BL334" s="85"/>
      <c r="BM334" s="85"/>
      <c r="BN334" s="85"/>
      <c r="BO334" s="85"/>
      <c r="BP334" s="85"/>
      <c r="BQ334" s="85"/>
      <c r="BR334" s="85"/>
      <c r="BS334" s="85"/>
      <c r="BT334" s="85"/>
      <c r="BU334" s="85"/>
      <c r="BV334" s="85"/>
      <c r="BW334" s="85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9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9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9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9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8"/>
      <c r="GH334" s="8"/>
      <c r="GI334" s="8"/>
      <c r="GJ334" s="8"/>
      <c r="GK334" s="8"/>
      <c r="GL334" s="8"/>
      <c r="GM334" s="8"/>
      <c r="GN334" s="8"/>
      <c r="GO334" s="8"/>
      <c r="GP334" s="8"/>
      <c r="GQ334" s="8"/>
      <c r="GR334" s="8"/>
      <c r="GS334" s="8"/>
      <c r="GT334" s="8"/>
      <c r="GU334" s="9"/>
      <c r="GV334" s="8"/>
      <c r="GW334" s="8"/>
    </row>
    <row r="335" spans="1:205" s="2" customFormat="1" ht="17.100000000000001" customHeight="1">
      <c r="A335" s="13" t="s">
        <v>312</v>
      </c>
      <c r="B335" s="5">
        <v>1</v>
      </c>
      <c r="C335" s="5">
        <v>10</v>
      </c>
      <c r="D335" s="5"/>
      <c r="E335" s="5"/>
      <c r="F335" s="4">
        <f t="shared" ref="F335:F344" si="215">F$53</f>
        <v>1.0229830148619958</v>
      </c>
      <c r="G335" s="5">
        <v>10</v>
      </c>
      <c r="H335" s="5"/>
      <c r="I335" s="5"/>
      <c r="J335" s="4">
        <f t="shared" ref="J335:J344" si="216">J$53</f>
        <v>1.125</v>
      </c>
      <c r="K335" s="69">
        <v>15</v>
      </c>
      <c r="L335" s="5"/>
      <c r="M335" s="5"/>
      <c r="N335" s="4">
        <f t="shared" ref="N335:N344" si="217">N$53</f>
        <v>1.0276497695852536</v>
      </c>
      <c r="O335" s="5">
        <v>15</v>
      </c>
      <c r="P335" s="5"/>
      <c r="Q335" s="5"/>
      <c r="R335" s="4">
        <f t="shared" ref="R335:R344" si="218">R$53</f>
        <v>1.2039768897448242</v>
      </c>
      <c r="S335" s="5">
        <v>5</v>
      </c>
      <c r="T335" s="5"/>
      <c r="U335" s="5"/>
      <c r="V335" s="4">
        <f t="shared" ref="V335:V344" si="219">V$53</f>
        <v>1.0138496240601504</v>
      </c>
      <c r="W335" s="5">
        <v>10</v>
      </c>
      <c r="X335" s="5"/>
      <c r="Y335" s="5"/>
      <c r="Z335" s="4">
        <f t="shared" ref="Z335:Z344" si="220">Z$53</f>
        <v>1.192153076450452</v>
      </c>
      <c r="AA335" s="5">
        <v>10</v>
      </c>
      <c r="AB335" s="5"/>
      <c r="AC335" s="5"/>
      <c r="AD335" s="4">
        <f t="shared" ref="AD335:AD344" si="221">AD$53</f>
        <v>1.0764569723618089</v>
      </c>
      <c r="AE335" s="5">
        <v>10</v>
      </c>
      <c r="AF335" s="5" t="s">
        <v>418</v>
      </c>
      <c r="AG335" s="5" t="s">
        <v>418</v>
      </c>
      <c r="AH335" s="5" t="s">
        <v>418</v>
      </c>
      <c r="AI335" s="5" t="s">
        <v>418</v>
      </c>
      <c r="AJ335" s="31">
        <f t="shared" si="203"/>
        <v>1.0748712690570235</v>
      </c>
      <c r="AK335" s="32">
        <v>1854</v>
      </c>
      <c r="AL335" s="24">
        <f t="shared" si="204"/>
        <v>1992.8</v>
      </c>
      <c r="AM335" s="24">
        <f t="shared" si="205"/>
        <v>138.79999999999995</v>
      </c>
      <c r="AN335" s="24"/>
      <c r="AO335" s="24">
        <v>158.30000000000001</v>
      </c>
      <c r="AP335" s="24">
        <v>198.2</v>
      </c>
      <c r="AQ335" s="24">
        <v>32</v>
      </c>
      <c r="AR335" s="24">
        <v>185.5</v>
      </c>
      <c r="AS335" s="24"/>
      <c r="AT335" s="24">
        <v>194.2</v>
      </c>
      <c r="AU335" s="24">
        <v>113.3</v>
      </c>
      <c r="AV335" s="24">
        <v>210.2</v>
      </c>
      <c r="AW335" s="24">
        <v>198.9</v>
      </c>
      <c r="AX335" s="24">
        <v>0</v>
      </c>
      <c r="AY335" s="24">
        <v>254.8</v>
      </c>
      <c r="AZ335" s="24">
        <v>168.5</v>
      </c>
      <c r="BA335" s="24">
        <v>100.5</v>
      </c>
      <c r="BB335" s="24">
        <f t="shared" si="206"/>
        <v>178.4</v>
      </c>
      <c r="BC335" s="39"/>
      <c r="BD335" s="39"/>
      <c r="BE335" s="39"/>
      <c r="BF335" s="63"/>
      <c r="BG335" s="63"/>
      <c r="BH335" s="39"/>
      <c r="BI335" s="24">
        <f t="shared" si="207"/>
        <v>178.4</v>
      </c>
      <c r="BJ335" s="24"/>
      <c r="BK335" s="85"/>
      <c r="BL335" s="85"/>
      <c r="BM335" s="85"/>
      <c r="BN335" s="85"/>
      <c r="BO335" s="85"/>
      <c r="BP335" s="85"/>
      <c r="BQ335" s="85"/>
      <c r="BR335" s="85"/>
      <c r="BS335" s="85"/>
      <c r="BT335" s="85"/>
      <c r="BU335" s="85"/>
      <c r="BV335" s="85"/>
      <c r="BW335" s="85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9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9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9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9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8"/>
      <c r="GH335" s="8"/>
      <c r="GI335" s="8"/>
      <c r="GJ335" s="8"/>
      <c r="GK335" s="8"/>
      <c r="GL335" s="8"/>
      <c r="GM335" s="8"/>
      <c r="GN335" s="8"/>
      <c r="GO335" s="8"/>
      <c r="GP335" s="8"/>
      <c r="GQ335" s="8"/>
      <c r="GR335" s="8"/>
      <c r="GS335" s="8"/>
      <c r="GT335" s="8"/>
      <c r="GU335" s="9"/>
      <c r="GV335" s="8"/>
      <c r="GW335" s="8"/>
    </row>
    <row r="336" spans="1:205" s="2" customFormat="1" ht="17.100000000000001" customHeight="1">
      <c r="A336" s="13" t="s">
        <v>265</v>
      </c>
      <c r="B336" s="5">
        <v>1</v>
      </c>
      <c r="C336" s="5">
        <v>10</v>
      </c>
      <c r="D336" s="5"/>
      <c r="E336" s="5"/>
      <c r="F336" s="4">
        <f t="shared" si="215"/>
        <v>1.0229830148619958</v>
      </c>
      <c r="G336" s="5">
        <v>10</v>
      </c>
      <c r="H336" s="5"/>
      <c r="I336" s="5"/>
      <c r="J336" s="4">
        <f t="shared" si="216"/>
        <v>1.125</v>
      </c>
      <c r="K336" s="69">
        <v>15</v>
      </c>
      <c r="L336" s="5"/>
      <c r="M336" s="5"/>
      <c r="N336" s="4">
        <f t="shared" si="217"/>
        <v>1.0276497695852536</v>
      </c>
      <c r="O336" s="5">
        <v>15</v>
      </c>
      <c r="P336" s="5"/>
      <c r="Q336" s="5"/>
      <c r="R336" s="4">
        <f t="shared" si="218"/>
        <v>1.2039768897448242</v>
      </c>
      <c r="S336" s="5">
        <v>5</v>
      </c>
      <c r="T336" s="5"/>
      <c r="U336" s="5"/>
      <c r="V336" s="4">
        <f t="shared" si="219"/>
        <v>1.0138496240601504</v>
      </c>
      <c r="W336" s="5">
        <v>10</v>
      </c>
      <c r="X336" s="5"/>
      <c r="Y336" s="5"/>
      <c r="Z336" s="4">
        <f t="shared" si="220"/>
        <v>1.192153076450452</v>
      </c>
      <c r="AA336" s="5">
        <v>10</v>
      </c>
      <c r="AB336" s="5"/>
      <c r="AC336" s="5"/>
      <c r="AD336" s="4">
        <f t="shared" si="221"/>
        <v>1.0764569723618089</v>
      </c>
      <c r="AE336" s="5">
        <v>10</v>
      </c>
      <c r="AF336" s="5" t="s">
        <v>418</v>
      </c>
      <c r="AG336" s="5" t="s">
        <v>418</v>
      </c>
      <c r="AH336" s="5" t="s">
        <v>418</v>
      </c>
      <c r="AI336" s="5" t="s">
        <v>418</v>
      </c>
      <c r="AJ336" s="31">
        <f t="shared" si="203"/>
        <v>1.0748712690570235</v>
      </c>
      <c r="AK336" s="32">
        <v>1635</v>
      </c>
      <c r="AL336" s="24">
        <f t="shared" si="204"/>
        <v>1757.4</v>
      </c>
      <c r="AM336" s="24">
        <f t="shared" si="205"/>
        <v>122.40000000000009</v>
      </c>
      <c r="AN336" s="24"/>
      <c r="AO336" s="24">
        <v>92.3</v>
      </c>
      <c r="AP336" s="24">
        <v>175.4</v>
      </c>
      <c r="AQ336" s="24">
        <v>14.6</v>
      </c>
      <c r="AR336" s="24">
        <v>54.5</v>
      </c>
      <c r="AS336" s="24"/>
      <c r="AT336" s="24">
        <v>0</v>
      </c>
      <c r="AU336" s="24">
        <v>143.5</v>
      </c>
      <c r="AV336" s="24">
        <v>201.5</v>
      </c>
      <c r="AW336" s="24">
        <v>132.69999999999999</v>
      </c>
      <c r="AX336" s="24">
        <v>141.6</v>
      </c>
      <c r="AY336" s="24">
        <v>279.39999999999998</v>
      </c>
      <c r="AZ336" s="24">
        <v>148.6</v>
      </c>
      <c r="BA336" s="24">
        <v>216</v>
      </c>
      <c r="BB336" s="24">
        <f t="shared" si="206"/>
        <v>157.30000000000001</v>
      </c>
      <c r="BC336" s="63"/>
      <c r="BD336" s="39"/>
      <c r="BE336" s="39"/>
      <c r="BF336" s="63"/>
      <c r="BG336" s="63"/>
      <c r="BH336" s="39"/>
      <c r="BI336" s="24">
        <f t="shared" si="207"/>
        <v>157.30000000000001</v>
      </c>
      <c r="BJ336" s="24"/>
      <c r="BK336" s="85"/>
      <c r="BL336" s="85"/>
      <c r="BM336" s="85"/>
      <c r="BN336" s="85"/>
      <c r="BO336" s="85"/>
      <c r="BP336" s="85"/>
      <c r="BQ336" s="85"/>
      <c r="BR336" s="85"/>
      <c r="BS336" s="85"/>
      <c r="BT336" s="85"/>
      <c r="BU336" s="85"/>
      <c r="BV336" s="85"/>
      <c r="BW336" s="85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9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9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9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9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8"/>
      <c r="GH336" s="8"/>
      <c r="GI336" s="8"/>
      <c r="GJ336" s="8"/>
      <c r="GK336" s="8"/>
      <c r="GL336" s="8"/>
      <c r="GM336" s="8"/>
      <c r="GN336" s="8"/>
      <c r="GO336" s="8"/>
      <c r="GP336" s="8"/>
      <c r="GQ336" s="8"/>
      <c r="GR336" s="8"/>
      <c r="GS336" s="8"/>
      <c r="GT336" s="8"/>
      <c r="GU336" s="9"/>
      <c r="GV336" s="8"/>
      <c r="GW336" s="8"/>
    </row>
    <row r="337" spans="1:205" s="2" customFormat="1" ht="17.100000000000001" customHeight="1">
      <c r="A337" s="13" t="s">
        <v>313</v>
      </c>
      <c r="B337" s="5">
        <v>1</v>
      </c>
      <c r="C337" s="5">
        <v>10</v>
      </c>
      <c r="D337" s="5"/>
      <c r="E337" s="5"/>
      <c r="F337" s="4">
        <f t="shared" si="215"/>
        <v>1.0229830148619958</v>
      </c>
      <c r="G337" s="5">
        <v>10</v>
      </c>
      <c r="H337" s="5"/>
      <c r="I337" s="5"/>
      <c r="J337" s="4">
        <f t="shared" si="216"/>
        <v>1.125</v>
      </c>
      <c r="K337" s="69">
        <v>15</v>
      </c>
      <c r="L337" s="5"/>
      <c r="M337" s="5"/>
      <c r="N337" s="4">
        <f t="shared" si="217"/>
        <v>1.0276497695852536</v>
      </c>
      <c r="O337" s="5">
        <v>15</v>
      </c>
      <c r="P337" s="5"/>
      <c r="Q337" s="5"/>
      <c r="R337" s="4">
        <f t="shared" si="218"/>
        <v>1.2039768897448242</v>
      </c>
      <c r="S337" s="5">
        <v>5</v>
      </c>
      <c r="T337" s="5"/>
      <c r="U337" s="5"/>
      <c r="V337" s="4">
        <f t="shared" si="219"/>
        <v>1.0138496240601504</v>
      </c>
      <c r="W337" s="5">
        <v>10</v>
      </c>
      <c r="X337" s="5"/>
      <c r="Y337" s="5"/>
      <c r="Z337" s="4">
        <f t="shared" si="220"/>
        <v>1.192153076450452</v>
      </c>
      <c r="AA337" s="5">
        <v>10</v>
      </c>
      <c r="AB337" s="5"/>
      <c r="AC337" s="5"/>
      <c r="AD337" s="4">
        <f t="shared" si="221"/>
        <v>1.0764569723618089</v>
      </c>
      <c r="AE337" s="5">
        <v>10</v>
      </c>
      <c r="AF337" s="5" t="s">
        <v>418</v>
      </c>
      <c r="AG337" s="5" t="s">
        <v>418</v>
      </c>
      <c r="AH337" s="5" t="s">
        <v>418</v>
      </c>
      <c r="AI337" s="5" t="s">
        <v>418</v>
      </c>
      <c r="AJ337" s="31">
        <f t="shared" si="203"/>
        <v>1.0748712690570235</v>
      </c>
      <c r="AK337" s="32">
        <v>2826</v>
      </c>
      <c r="AL337" s="24">
        <f t="shared" si="204"/>
        <v>3037.6</v>
      </c>
      <c r="AM337" s="24">
        <f t="shared" si="205"/>
        <v>211.59999999999991</v>
      </c>
      <c r="AN337" s="24"/>
      <c r="AO337" s="24">
        <v>256.89999999999998</v>
      </c>
      <c r="AP337" s="24">
        <v>295.60000000000002</v>
      </c>
      <c r="AQ337" s="24">
        <v>89.7</v>
      </c>
      <c r="AR337" s="24">
        <v>225.8</v>
      </c>
      <c r="AS337" s="24"/>
      <c r="AT337" s="24">
        <v>212.2</v>
      </c>
      <c r="AU337" s="24">
        <v>262.7</v>
      </c>
      <c r="AV337" s="24">
        <v>197.6</v>
      </c>
      <c r="AW337" s="24">
        <v>303.2</v>
      </c>
      <c r="AX337" s="24">
        <v>0</v>
      </c>
      <c r="AY337" s="24">
        <v>417.5</v>
      </c>
      <c r="AZ337" s="24">
        <v>256.89999999999998</v>
      </c>
      <c r="BA337" s="24">
        <v>247.7</v>
      </c>
      <c r="BB337" s="24">
        <f t="shared" si="206"/>
        <v>271.8</v>
      </c>
      <c r="BC337" s="63"/>
      <c r="BD337" s="39"/>
      <c r="BE337" s="39"/>
      <c r="BF337" s="63"/>
      <c r="BG337" s="63"/>
      <c r="BH337" s="39"/>
      <c r="BI337" s="24">
        <f t="shared" si="207"/>
        <v>271.8</v>
      </c>
      <c r="BJ337" s="24"/>
      <c r="BK337" s="85"/>
      <c r="BL337" s="85"/>
      <c r="BM337" s="85"/>
      <c r="BN337" s="85"/>
      <c r="BO337" s="85"/>
      <c r="BP337" s="85"/>
      <c r="BQ337" s="85"/>
      <c r="BR337" s="85"/>
      <c r="BS337" s="85"/>
      <c r="BT337" s="85"/>
      <c r="BU337" s="85"/>
      <c r="BV337" s="85"/>
      <c r="BW337" s="85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9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9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9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9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8"/>
      <c r="GH337" s="8"/>
      <c r="GI337" s="8"/>
      <c r="GJ337" s="8"/>
      <c r="GK337" s="8"/>
      <c r="GL337" s="8"/>
      <c r="GM337" s="8"/>
      <c r="GN337" s="8"/>
      <c r="GO337" s="8"/>
      <c r="GP337" s="8"/>
      <c r="GQ337" s="8"/>
      <c r="GR337" s="8"/>
      <c r="GS337" s="8"/>
      <c r="GT337" s="8"/>
      <c r="GU337" s="9"/>
      <c r="GV337" s="8"/>
      <c r="GW337" s="8"/>
    </row>
    <row r="338" spans="1:205" s="2" customFormat="1" ht="17.100000000000001" customHeight="1">
      <c r="A338" s="13" t="s">
        <v>314</v>
      </c>
      <c r="B338" s="5">
        <v>1</v>
      </c>
      <c r="C338" s="5">
        <v>10</v>
      </c>
      <c r="D338" s="5"/>
      <c r="E338" s="5"/>
      <c r="F338" s="4">
        <f t="shared" si="215"/>
        <v>1.0229830148619958</v>
      </c>
      <c r="G338" s="5">
        <v>10</v>
      </c>
      <c r="H338" s="5"/>
      <c r="I338" s="5"/>
      <c r="J338" s="4">
        <f t="shared" si="216"/>
        <v>1.125</v>
      </c>
      <c r="K338" s="69">
        <v>15</v>
      </c>
      <c r="L338" s="5"/>
      <c r="M338" s="5"/>
      <c r="N338" s="4">
        <f t="shared" si="217"/>
        <v>1.0276497695852536</v>
      </c>
      <c r="O338" s="5">
        <v>15</v>
      </c>
      <c r="P338" s="5"/>
      <c r="Q338" s="5"/>
      <c r="R338" s="4">
        <f t="shared" si="218"/>
        <v>1.2039768897448242</v>
      </c>
      <c r="S338" s="5">
        <v>5</v>
      </c>
      <c r="T338" s="5"/>
      <c r="U338" s="5"/>
      <c r="V338" s="4">
        <f t="shared" si="219"/>
        <v>1.0138496240601504</v>
      </c>
      <c r="W338" s="5">
        <v>10</v>
      </c>
      <c r="X338" s="5"/>
      <c r="Y338" s="5"/>
      <c r="Z338" s="4">
        <f t="shared" si="220"/>
        <v>1.192153076450452</v>
      </c>
      <c r="AA338" s="5">
        <v>10</v>
      </c>
      <c r="AB338" s="5"/>
      <c r="AC338" s="5"/>
      <c r="AD338" s="4">
        <f t="shared" si="221"/>
        <v>1.0764569723618089</v>
      </c>
      <c r="AE338" s="5">
        <v>10</v>
      </c>
      <c r="AF338" s="5" t="s">
        <v>418</v>
      </c>
      <c r="AG338" s="5" t="s">
        <v>418</v>
      </c>
      <c r="AH338" s="5" t="s">
        <v>418</v>
      </c>
      <c r="AI338" s="5" t="s">
        <v>418</v>
      </c>
      <c r="AJ338" s="31">
        <f t="shared" si="203"/>
        <v>1.0748712690570235</v>
      </c>
      <c r="AK338" s="32">
        <v>2798</v>
      </c>
      <c r="AL338" s="24">
        <f t="shared" si="204"/>
        <v>3007.5</v>
      </c>
      <c r="AM338" s="24">
        <f t="shared" si="205"/>
        <v>209.5</v>
      </c>
      <c r="AN338" s="24"/>
      <c r="AO338" s="24">
        <v>207</v>
      </c>
      <c r="AP338" s="24">
        <v>200.5</v>
      </c>
      <c r="AQ338" s="24">
        <v>85.9</v>
      </c>
      <c r="AR338" s="24">
        <v>210.8</v>
      </c>
      <c r="AS338" s="24"/>
      <c r="AT338" s="24">
        <v>285.2</v>
      </c>
      <c r="AU338" s="24">
        <v>96.7</v>
      </c>
      <c r="AV338" s="24">
        <v>330</v>
      </c>
      <c r="AW338" s="24">
        <v>262.3</v>
      </c>
      <c r="AX338" s="24">
        <v>192.4</v>
      </c>
      <c r="AY338" s="24">
        <v>478.2</v>
      </c>
      <c r="AZ338" s="24">
        <v>254.4</v>
      </c>
      <c r="BA338" s="24">
        <v>135</v>
      </c>
      <c r="BB338" s="24">
        <f t="shared" si="206"/>
        <v>269.10000000000002</v>
      </c>
      <c r="BC338" s="39"/>
      <c r="BD338" s="39"/>
      <c r="BE338" s="39"/>
      <c r="BF338" s="63"/>
      <c r="BG338" s="63"/>
      <c r="BH338" s="39"/>
      <c r="BI338" s="24">
        <f t="shared" si="207"/>
        <v>269.10000000000002</v>
      </c>
      <c r="BJ338" s="24"/>
      <c r="BK338" s="85"/>
      <c r="BL338" s="85"/>
      <c r="BM338" s="85"/>
      <c r="BN338" s="85"/>
      <c r="BO338" s="85"/>
      <c r="BP338" s="85"/>
      <c r="BQ338" s="85"/>
      <c r="BR338" s="85"/>
      <c r="BS338" s="85"/>
      <c r="BT338" s="85"/>
      <c r="BU338" s="85"/>
      <c r="BV338" s="85"/>
      <c r="BW338" s="85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9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9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9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9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8"/>
      <c r="GH338" s="8"/>
      <c r="GI338" s="8"/>
      <c r="GJ338" s="8"/>
      <c r="GK338" s="8"/>
      <c r="GL338" s="8"/>
      <c r="GM338" s="8"/>
      <c r="GN338" s="8"/>
      <c r="GO338" s="8"/>
      <c r="GP338" s="8"/>
      <c r="GQ338" s="8"/>
      <c r="GR338" s="8"/>
      <c r="GS338" s="8"/>
      <c r="GT338" s="8"/>
      <c r="GU338" s="9"/>
      <c r="GV338" s="8"/>
      <c r="GW338" s="8"/>
    </row>
    <row r="339" spans="1:205" s="2" customFormat="1" ht="17.100000000000001" customHeight="1">
      <c r="A339" s="13" t="s">
        <v>315</v>
      </c>
      <c r="B339" s="5">
        <v>1</v>
      </c>
      <c r="C339" s="5">
        <v>10</v>
      </c>
      <c r="D339" s="5"/>
      <c r="E339" s="5"/>
      <c r="F339" s="4">
        <f t="shared" si="215"/>
        <v>1.0229830148619958</v>
      </c>
      <c r="G339" s="5">
        <v>10</v>
      </c>
      <c r="H339" s="5"/>
      <c r="I339" s="5"/>
      <c r="J339" s="4">
        <f t="shared" si="216"/>
        <v>1.125</v>
      </c>
      <c r="K339" s="69">
        <v>15</v>
      </c>
      <c r="L339" s="5"/>
      <c r="M339" s="5"/>
      <c r="N339" s="4">
        <f t="shared" si="217"/>
        <v>1.0276497695852536</v>
      </c>
      <c r="O339" s="5">
        <v>15</v>
      </c>
      <c r="P339" s="5"/>
      <c r="Q339" s="5"/>
      <c r="R339" s="4">
        <f t="shared" si="218"/>
        <v>1.2039768897448242</v>
      </c>
      <c r="S339" s="5">
        <v>5</v>
      </c>
      <c r="T339" s="5"/>
      <c r="U339" s="5"/>
      <c r="V339" s="4">
        <f t="shared" si="219"/>
        <v>1.0138496240601504</v>
      </c>
      <c r="W339" s="5">
        <v>10</v>
      </c>
      <c r="X339" s="5"/>
      <c r="Y339" s="5"/>
      <c r="Z339" s="4">
        <f t="shared" si="220"/>
        <v>1.192153076450452</v>
      </c>
      <c r="AA339" s="5">
        <v>10</v>
      </c>
      <c r="AB339" s="5"/>
      <c r="AC339" s="5"/>
      <c r="AD339" s="4">
        <f t="shared" si="221"/>
        <v>1.0764569723618089</v>
      </c>
      <c r="AE339" s="5">
        <v>10</v>
      </c>
      <c r="AF339" s="5" t="s">
        <v>418</v>
      </c>
      <c r="AG339" s="5" t="s">
        <v>418</v>
      </c>
      <c r="AH339" s="5" t="s">
        <v>418</v>
      </c>
      <c r="AI339" s="5" t="s">
        <v>418</v>
      </c>
      <c r="AJ339" s="31">
        <f t="shared" si="203"/>
        <v>1.0748712690570235</v>
      </c>
      <c r="AK339" s="32">
        <v>2771</v>
      </c>
      <c r="AL339" s="24">
        <f t="shared" si="204"/>
        <v>2978.5</v>
      </c>
      <c r="AM339" s="24">
        <f t="shared" si="205"/>
        <v>207.5</v>
      </c>
      <c r="AN339" s="24"/>
      <c r="AO339" s="24">
        <v>297.3</v>
      </c>
      <c r="AP339" s="24">
        <v>117.9</v>
      </c>
      <c r="AQ339" s="24">
        <v>136.5</v>
      </c>
      <c r="AR339" s="24">
        <v>216.5</v>
      </c>
      <c r="AS339" s="24"/>
      <c r="AT339" s="24">
        <v>220.6</v>
      </c>
      <c r="AU339" s="24">
        <v>177.1</v>
      </c>
      <c r="AV339" s="24">
        <v>314.5</v>
      </c>
      <c r="AW339" s="24">
        <v>297.3</v>
      </c>
      <c r="AX339" s="24">
        <v>0</v>
      </c>
      <c r="AY339" s="24">
        <v>402.3</v>
      </c>
      <c r="AZ339" s="24">
        <v>251.9</v>
      </c>
      <c r="BA339" s="24">
        <v>280</v>
      </c>
      <c r="BB339" s="24">
        <f t="shared" si="206"/>
        <v>266.60000000000002</v>
      </c>
      <c r="BC339" s="63"/>
      <c r="BD339" s="39"/>
      <c r="BE339" s="39"/>
      <c r="BF339" s="63"/>
      <c r="BG339" s="63"/>
      <c r="BH339" s="39"/>
      <c r="BI339" s="24">
        <f t="shared" si="207"/>
        <v>266.60000000000002</v>
      </c>
      <c r="BJ339" s="24"/>
      <c r="BK339" s="85"/>
      <c r="BL339" s="85"/>
      <c r="BM339" s="85"/>
      <c r="BN339" s="85"/>
      <c r="BO339" s="85"/>
      <c r="BP339" s="85"/>
      <c r="BQ339" s="85"/>
      <c r="BR339" s="85"/>
      <c r="BS339" s="85"/>
      <c r="BT339" s="85"/>
      <c r="BU339" s="85"/>
      <c r="BV339" s="85"/>
      <c r="BW339" s="85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9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9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9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9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8"/>
      <c r="GH339" s="8"/>
      <c r="GI339" s="8"/>
      <c r="GJ339" s="8"/>
      <c r="GK339" s="8"/>
      <c r="GL339" s="8"/>
      <c r="GM339" s="8"/>
      <c r="GN339" s="8"/>
      <c r="GO339" s="8"/>
      <c r="GP339" s="8"/>
      <c r="GQ339" s="8"/>
      <c r="GR339" s="8"/>
      <c r="GS339" s="8"/>
      <c r="GT339" s="8"/>
      <c r="GU339" s="9"/>
      <c r="GV339" s="8"/>
      <c r="GW339" s="8"/>
    </row>
    <row r="340" spans="1:205" s="2" customFormat="1" ht="17.100000000000001" customHeight="1">
      <c r="A340" s="13" t="s">
        <v>316</v>
      </c>
      <c r="B340" s="5">
        <v>1</v>
      </c>
      <c r="C340" s="5">
        <v>10</v>
      </c>
      <c r="D340" s="5"/>
      <c r="E340" s="5"/>
      <c r="F340" s="4">
        <f t="shared" si="215"/>
        <v>1.0229830148619958</v>
      </c>
      <c r="G340" s="5">
        <v>10</v>
      </c>
      <c r="H340" s="5"/>
      <c r="I340" s="5"/>
      <c r="J340" s="4">
        <f t="shared" si="216"/>
        <v>1.125</v>
      </c>
      <c r="K340" s="69">
        <v>15</v>
      </c>
      <c r="L340" s="5"/>
      <c r="M340" s="5"/>
      <c r="N340" s="4">
        <f t="shared" si="217"/>
        <v>1.0276497695852536</v>
      </c>
      <c r="O340" s="5">
        <v>15</v>
      </c>
      <c r="P340" s="5"/>
      <c r="Q340" s="5"/>
      <c r="R340" s="4">
        <f t="shared" si="218"/>
        <v>1.2039768897448242</v>
      </c>
      <c r="S340" s="5">
        <v>5</v>
      </c>
      <c r="T340" s="5"/>
      <c r="U340" s="5"/>
      <c r="V340" s="4">
        <f t="shared" si="219"/>
        <v>1.0138496240601504</v>
      </c>
      <c r="W340" s="5">
        <v>10</v>
      </c>
      <c r="X340" s="5"/>
      <c r="Y340" s="5"/>
      <c r="Z340" s="4">
        <f t="shared" si="220"/>
        <v>1.192153076450452</v>
      </c>
      <c r="AA340" s="5">
        <v>10</v>
      </c>
      <c r="AB340" s="5"/>
      <c r="AC340" s="5"/>
      <c r="AD340" s="4">
        <f t="shared" si="221"/>
        <v>1.0764569723618089</v>
      </c>
      <c r="AE340" s="5">
        <v>10</v>
      </c>
      <c r="AF340" s="5" t="s">
        <v>418</v>
      </c>
      <c r="AG340" s="5" t="s">
        <v>418</v>
      </c>
      <c r="AH340" s="5" t="s">
        <v>418</v>
      </c>
      <c r="AI340" s="5" t="s">
        <v>418</v>
      </c>
      <c r="AJ340" s="31">
        <f t="shared" si="203"/>
        <v>1.0748712690570235</v>
      </c>
      <c r="AK340" s="32">
        <v>2042</v>
      </c>
      <c r="AL340" s="24">
        <f t="shared" si="204"/>
        <v>2194.9</v>
      </c>
      <c r="AM340" s="24">
        <f t="shared" si="205"/>
        <v>152.90000000000009</v>
      </c>
      <c r="AN340" s="24"/>
      <c r="AO340" s="24">
        <v>172.1</v>
      </c>
      <c r="AP340" s="24">
        <v>208</v>
      </c>
      <c r="AQ340" s="24">
        <v>39.1</v>
      </c>
      <c r="AR340" s="24">
        <v>201.4</v>
      </c>
      <c r="AS340" s="24"/>
      <c r="AT340" s="24">
        <v>159.5</v>
      </c>
      <c r="AU340" s="24">
        <v>143</v>
      </c>
      <c r="AV340" s="24">
        <v>174.7</v>
      </c>
      <c r="AW340" s="24">
        <v>181.8</v>
      </c>
      <c r="AX340" s="24">
        <v>41</v>
      </c>
      <c r="AY340" s="24">
        <v>349</v>
      </c>
      <c r="AZ340" s="24">
        <v>185.6</v>
      </c>
      <c r="BA340" s="24">
        <v>143.19999999999999</v>
      </c>
      <c r="BB340" s="24">
        <f t="shared" si="206"/>
        <v>196.5</v>
      </c>
      <c r="BC340" s="39"/>
      <c r="BD340" s="39"/>
      <c r="BE340" s="39"/>
      <c r="BF340" s="63"/>
      <c r="BG340" s="63"/>
      <c r="BH340" s="39"/>
      <c r="BI340" s="24">
        <f t="shared" si="207"/>
        <v>196.5</v>
      </c>
      <c r="BJ340" s="24"/>
      <c r="BK340" s="85"/>
      <c r="BL340" s="85"/>
      <c r="BM340" s="85"/>
      <c r="BN340" s="85"/>
      <c r="BO340" s="85"/>
      <c r="BP340" s="85"/>
      <c r="BQ340" s="85"/>
      <c r="BR340" s="85"/>
      <c r="BS340" s="85"/>
      <c r="BT340" s="85"/>
      <c r="BU340" s="85"/>
      <c r="BV340" s="85"/>
      <c r="BW340" s="85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9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9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9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9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8"/>
      <c r="GH340" s="8"/>
      <c r="GI340" s="8"/>
      <c r="GJ340" s="8"/>
      <c r="GK340" s="8"/>
      <c r="GL340" s="8"/>
      <c r="GM340" s="8"/>
      <c r="GN340" s="8"/>
      <c r="GO340" s="8"/>
      <c r="GP340" s="8"/>
      <c r="GQ340" s="8"/>
      <c r="GR340" s="8"/>
      <c r="GS340" s="8"/>
      <c r="GT340" s="8"/>
      <c r="GU340" s="9"/>
      <c r="GV340" s="8"/>
      <c r="GW340" s="8"/>
    </row>
    <row r="341" spans="1:205" s="2" customFormat="1" ht="17.100000000000001" customHeight="1">
      <c r="A341" s="13" t="s">
        <v>317</v>
      </c>
      <c r="B341" s="5">
        <v>1</v>
      </c>
      <c r="C341" s="5">
        <v>10</v>
      </c>
      <c r="D341" s="5"/>
      <c r="E341" s="5"/>
      <c r="F341" s="4">
        <f t="shared" si="215"/>
        <v>1.0229830148619958</v>
      </c>
      <c r="G341" s="5">
        <v>10</v>
      </c>
      <c r="H341" s="5"/>
      <c r="I341" s="5"/>
      <c r="J341" s="4">
        <f t="shared" si="216"/>
        <v>1.125</v>
      </c>
      <c r="K341" s="69">
        <v>15</v>
      </c>
      <c r="L341" s="5"/>
      <c r="M341" s="5"/>
      <c r="N341" s="4">
        <f t="shared" si="217"/>
        <v>1.0276497695852536</v>
      </c>
      <c r="O341" s="5">
        <v>15</v>
      </c>
      <c r="P341" s="5"/>
      <c r="Q341" s="5"/>
      <c r="R341" s="4">
        <f t="shared" si="218"/>
        <v>1.2039768897448242</v>
      </c>
      <c r="S341" s="5">
        <v>5</v>
      </c>
      <c r="T341" s="5"/>
      <c r="U341" s="5"/>
      <c r="V341" s="4">
        <f t="shared" si="219"/>
        <v>1.0138496240601504</v>
      </c>
      <c r="W341" s="5">
        <v>10</v>
      </c>
      <c r="X341" s="5"/>
      <c r="Y341" s="5"/>
      <c r="Z341" s="4">
        <f t="shared" si="220"/>
        <v>1.192153076450452</v>
      </c>
      <c r="AA341" s="5">
        <v>10</v>
      </c>
      <c r="AB341" s="5"/>
      <c r="AC341" s="5"/>
      <c r="AD341" s="4">
        <f t="shared" si="221"/>
        <v>1.0764569723618089</v>
      </c>
      <c r="AE341" s="5">
        <v>10</v>
      </c>
      <c r="AF341" s="5" t="s">
        <v>418</v>
      </c>
      <c r="AG341" s="5" t="s">
        <v>418</v>
      </c>
      <c r="AH341" s="5" t="s">
        <v>418</v>
      </c>
      <c r="AI341" s="5" t="s">
        <v>418</v>
      </c>
      <c r="AJ341" s="31">
        <f t="shared" si="203"/>
        <v>1.0748712690570235</v>
      </c>
      <c r="AK341" s="32">
        <v>1877</v>
      </c>
      <c r="AL341" s="24">
        <f t="shared" si="204"/>
        <v>2017.5</v>
      </c>
      <c r="AM341" s="24">
        <f t="shared" si="205"/>
        <v>140.5</v>
      </c>
      <c r="AN341" s="24"/>
      <c r="AO341" s="24">
        <v>113.1</v>
      </c>
      <c r="AP341" s="24">
        <v>201.4</v>
      </c>
      <c r="AQ341" s="24">
        <v>110.1</v>
      </c>
      <c r="AR341" s="24">
        <v>131.19999999999999</v>
      </c>
      <c r="AS341" s="24"/>
      <c r="AT341" s="24">
        <v>84.9</v>
      </c>
      <c r="AU341" s="24">
        <v>156.9</v>
      </c>
      <c r="AV341" s="24">
        <v>198.2</v>
      </c>
      <c r="AW341" s="24">
        <v>191.6</v>
      </c>
      <c r="AX341" s="24">
        <v>59.3</v>
      </c>
      <c r="AY341" s="24">
        <v>320.8</v>
      </c>
      <c r="AZ341" s="24">
        <v>170.6</v>
      </c>
      <c r="BA341" s="24">
        <v>98.8</v>
      </c>
      <c r="BB341" s="24">
        <f t="shared" si="206"/>
        <v>180.6</v>
      </c>
      <c r="BC341" s="63"/>
      <c r="BD341" s="39"/>
      <c r="BE341" s="39"/>
      <c r="BF341" s="63"/>
      <c r="BG341" s="63"/>
      <c r="BH341" s="39"/>
      <c r="BI341" s="24">
        <f t="shared" si="207"/>
        <v>180.6</v>
      </c>
      <c r="BJ341" s="24"/>
      <c r="BK341" s="85"/>
      <c r="BL341" s="85"/>
      <c r="BM341" s="85"/>
      <c r="BN341" s="85"/>
      <c r="BO341" s="85"/>
      <c r="BP341" s="85"/>
      <c r="BQ341" s="85"/>
      <c r="BR341" s="85"/>
      <c r="BS341" s="85"/>
      <c r="BT341" s="85"/>
      <c r="BU341" s="85"/>
      <c r="BV341" s="85"/>
      <c r="BW341" s="85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9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9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9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9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8"/>
      <c r="GH341" s="8"/>
      <c r="GI341" s="8"/>
      <c r="GJ341" s="8"/>
      <c r="GK341" s="8"/>
      <c r="GL341" s="8"/>
      <c r="GM341" s="8"/>
      <c r="GN341" s="8"/>
      <c r="GO341" s="8"/>
      <c r="GP341" s="8"/>
      <c r="GQ341" s="8"/>
      <c r="GR341" s="8"/>
      <c r="GS341" s="8"/>
      <c r="GT341" s="8"/>
      <c r="GU341" s="9"/>
      <c r="GV341" s="8"/>
      <c r="GW341" s="8"/>
    </row>
    <row r="342" spans="1:205" s="2" customFormat="1" ht="17.100000000000001" customHeight="1">
      <c r="A342" s="13" t="s">
        <v>318</v>
      </c>
      <c r="B342" s="5">
        <v>1</v>
      </c>
      <c r="C342" s="5">
        <v>10</v>
      </c>
      <c r="D342" s="5"/>
      <c r="E342" s="5"/>
      <c r="F342" s="4">
        <f t="shared" si="215"/>
        <v>1.0229830148619958</v>
      </c>
      <c r="G342" s="5">
        <v>10</v>
      </c>
      <c r="H342" s="5"/>
      <c r="I342" s="5"/>
      <c r="J342" s="4">
        <f t="shared" si="216"/>
        <v>1.125</v>
      </c>
      <c r="K342" s="69">
        <v>15</v>
      </c>
      <c r="L342" s="5"/>
      <c r="M342" s="5"/>
      <c r="N342" s="4">
        <f t="shared" si="217"/>
        <v>1.0276497695852536</v>
      </c>
      <c r="O342" s="5">
        <v>15</v>
      </c>
      <c r="P342" s="5"/>
      <c r="Q342" s="5"/>
      <c r="R342" s="4">
        <f t="shared" si="218"/>
        <v>1.2039768897448242</v>
      </c>
      <c r="S342" s="5">
        <v>5</v>
      </c>
      <c r="T342" s="5"/>
      <c r="U342" s="5"/>
      <c r="V342" s="4">
        <f t="shared" si="219"/>
        <v>1.0138496240601504</v>
      </c>
      <c r="W342" s="5">
        <v>10</v>
      </c>
      <c r="X342" s="5"/>
      <c r="Y342" s="5"/>
      <c r="Z342" s="4">
        <f t="shared" si="220"/>
        <v>1.192153076450452</v>
      </c>
      <c r="AA342" s="5">
        <v>10</v>
      </c>
      <c r="AB342" s="5"/>
      <c r="AC342" s="5"/>
      <c r="AD342" s="4">
        <f t="shared" si="221"/>
        <v>1.0764569723618089</v>
      </c>
      <c r="AE342" s="5">
        <v>10</v>
      </c>
      <c r="AF342" s="5" t="s">
        <v>418</v>
      </c>
      <c r="AG342" s="5" t="s">
        <v>418</v>
      </c>
      <c r="AH342" s="5" t="s">
        <v>418</v>
      </c>
      <c r="AI342" s="5" t="s">
        <v>418</v>
      </c>
      <c r="AJ342" s="31">
        <f t="shared" si="203"/>
        <v>1.0748712690570235</v>
      </c>
      <c r="AK342" s="32">
        <v>1664</v>
      </c>
      <c r="AL342" s="24">
        <f t="shared" si="204"/>
        <v>1788.6</v>
      </c>
      <c r="AM342" s="24">
        <f t="shared" si="205"/>
        <v>124.59999999999991</v>
      </c>
      <c r="AN342" s="24"/>
      <c r="AO342" s="24">
        <v>175.6</v>
      </c>
      <c r="AP342" s="24">
        <v>178.5</v>
      </c>
      <c r="AQ342" s="24">
        <v>31.1</v>
      </c>
      <c r="AR342" s="24">
        <v>16.899999999999999</v>
      </c>
      <c r="AS342" s="24"/>
      <c r="AT342" s="24">
        <v>103.9</v>
      </c>
      <c r="AU342" s="24">
        <v>328.8</v>
      </c>
      <c r="AV342" s="24">
        <v>140.6</v>
      </c>
      <c r="AW342" s="24">
        <v>178.5</v>
      </c>
      <c r="AX342" s="24">
        <v>0</v>
      </c>
      <c r="AY342" s="24">
        <v>172.6</v>
      </c>
      <c r="AZ342" s="24">
        <v>151.30000000000001</v>
      </c>
      <c r="BA342" s="24">
        <v>150.80000000000001</v>
      </c>
      <c r="BB342" s="24">
        <f t="shared" si="206"/>
        <v>160</v>
      </c>
      <c r="BC342" s="63"/>
      <c r="BD342" s="39"/>
      <c r="BE342" s="39"/>
      <c r="BF342" s="63"/>
      <c r="BG342" s="63"/>
      <c r="BH342" s="39"/>
      <c r="BI342" s="24">
        <f t="shared" si="207"/>
        <v>160</v>
      </c>
      <c r="BJ342" s="24"/>
      <c r="BK342" s="85"/>
      <c r="BL342" s="85"/>
      <c r="BM342" s="85"/>
      <c r="BN342" s="85"/>
      <c r="BO342" s="85"/>
      <c r="BP342" s="85"/>
      <c r="BQ342" s="85"/>
      <c r="BR342" s="85"/>
      <c r="BS342" s="85"/>
      <c r="BT342" s="85"/>
      <c r="BU342" s="85"/>
      <c r="BV342" s="85"/>
      <c r="BW342" s="85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9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9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9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9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8"/>
      <c r="GH342" s="8"/>
      <c r="GI342" s="8"/>
      <c r="GJ342" s="8"/>
      <c r="GK342" s="8"/>
      <c r="GL342" s="8"/>
      <c r="GM342" s="8"/>
      <c r="GN342" s="8"/>
      <c r="GO342" s="8"/>
      <c r="GP342" s="8"/>
      <c r="GQ342" s="8"/>
      <c r="GR342" s="8"/>
      <c r="GS342" s="8"/>
      <c r="GT342" s="8"/>
      <c r="GU342" s="9"/>
      <c r="GV342" s="8"/>
      <c r="GW342" s="8"/>
    </row>
    <row r="343" spans="1:205" s="2" customFormat="1" ht="17.100000000000001" customHeight="1">
      <c r="A343" s="13" t="s">
        <v>319</v>
      </c>
      <c r="B343" s="5">
        <v>1</v>
      </c>
      <c r="C343" s="5">
        <v>10</v>
      </c>
      <c r="D343" s="5"/>
      <c r="E343" s="5"/>
      <c r="F343" s="4">
        <f t="shared" si="215"/>
        <v>1.0229830148619958</v>
      </c>
      <c r="G343" s="5">
        <v>10</v>
      </c>
      <c r="H343" s="5"/>
      <c r="I343" s="5"/>
      <c r="J343" s="4">
        <f t="shared" si="216"/>
        <v>1.125</v>
      </c>
      <c r="K343" s="69">
        <v>15</v>
      </c>
      <c r="L343" s="5"/>
      <c r="M343" s="5"/>
      <c r="N343" s="4">
        <f t="shared" si="217"/>
        <v>1.0276497695852536</v>
      </c>
      <c r="O343" s="5">
        <v>15</v>
      </c>
      <c r="P343" s="5"/>
      <c r="Q343" s="5"/>
      <c r="R343" s="4">
        <f t="shared" si="218"/>
        <v>1.2039768897448242</v>
      </c>
      <c r="S343" s="5">
        <v>5</v>
      </c>
      <c r="T343" s="5"/>
      <c r="U343" s="5"/>
      <c r="V343" s="4">
        <f t="shared" si="219"/>
        <v>1.0138496240601504</v>
      </c>
      <c r="W343" s="5">
        <v>10</v>
      </c>
      <c r="X343" s="5"/>
      <c r="Y343" s="5"/>
      <c r="Z343" s="4">
        <f t="shared" si="220"/>
        <v>1.192153076450452</v>
      </c>
      <c r="AA343" s="5">
        <v>10</v>
      </c>
      <c r="AB343" s="5"/>
      <c r="AC343" s="5"/>
      <c r="AD343" s="4">
        <f t="shared" si="221"/>
        <v>1.0764569723618089</v>
      </c>
      <c r="AE343" s="5">
        <v>10</v>
      </c>
      <c r="AF343" s="5" t="s">
        <v>418</v>
      </c>
      <c r="AG343" s="5" t="s">
        <v>418</v>
      </c>
      <c r="AH343" s="5" t="s">
        <v>418</v>
      </c>
      <c r="AI343" s="5" t="s">
        <v>418</v>
      </c>
      <c r="AJ343" s="31">
        <f t="shared" si="203"/>
        <v>1.0748712690570235</v>
      </c>
      <c r="AK343" s="32">
        <v>2079</v>
      </c>
      <c r="AL343" s="24">
        <f t="shared" si="204"/>
        <v>2234.6999999999998</v>
      </c>
      <c r="AM343" s="24">
        <f t="shared" si="205"/>
        <v>155.69999999999982</v>
      </c>
      <c r="AN343" s="24"/>
      <c r="AO343" s="24">
        <v>138.80000000000001</v>
      </c>
      <c r="AP343" s="24">
        <v>201.1</v>
      </c>
      <c r="AQ343" s="24">
        <v>121.6</v>
      </c>
      <c r="AR343" s="24">
        <v>110.7</v>
      </c>
      <c r="AS343" s="24"/>
      <c r="AT343" s="24">
        <v>185.1</v>
      </c>
      <c r="AU343" s="24">
        <v>30</v>
      </c>
      <c r="AV343" s="24">
        <v>262.39999999999998</v>
      </c>
      <c r="AW343" s="24">
        <v>196.4</v>
      </c>
      <c r="AX343" s="24">
        <v>92.3</v>
      </c>
      <c r="AY343" s="24">
        <v>355.4</v>
      </c>
      <c r="AZ343" s="24">
        <v>189</v>
      </c>
      <c r="BA343" s="24">
        <v>151.9</v>
      </c>
      <c r="BB343" s="24">
        <f t="shared" si="206"/>
        <v>200</v>
      </c>
      <c r="BC343" s="39"/>
      <c r="BD343" s="39"/>
      <c r="BE343" s="39"/>
      <c r="BF343" s="63"/>
      <c r="BG343" s="63"/>
      <c r="BH343" s="39"/>
      <c r="BI343" s="24">
        <f t="shared" si="207"/>
        <v>200</v>
      </c>
      <c r="BJ343" s="24"/>
      <c r="BK343" s="85"/>
      <c r="BL343" s="85"/>
      <c r="BM343" s="85"/>
      <c r="BN343" s="85"/>
      <c r="BO343" s="85"/>
      <c r="BP343" s="85"/>
      <c r="BQ343" s="85"/>
      <c r="BR343" s="85"/>
      <c r="BS343" s="85"/>
      <c r="BT343" s="85"/>
      <c r="BU343" s="85"/>
      <c r="BV343" s="85"/>
      <c r="BW343" s="85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9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9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9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9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8"/>
      <c r="GH343" s="8"/>
      <c r="GI343" s="8"/>
      <c r="GJ343" s="8"/>
      <c r="GK343" s="8"/>
      <c r="GL343" s="8"/>
      <c r="GM343" s="8"/>
      <c r="GN343" s="8"/>
      <c r="GO343" s="8"/>
      <c r="GP343" s="8"/>
      <c r="GQ343" s="8"/>
      <c r="GR343" s="8"/>
      <c r="GS343" s="8"/>
      <c r="GT343" s="8"/>
      <c r="GU343" s="9"/>
      <c r="GV343" s="8"/>
      <c r="GW343" s="8"/>
    </row>
    <row r="344" spans="1:205" s="2" customFormat="1" ht="17.100000000000001" customHeight="1">
      <c r="A344" s="13" t="s">
        <v>320</v>
      </c>
      <c r="B344" s="5">
        <v>1</v>
      </c>
      <c r="C344" s="5">
        <v>10</v>
      </c>
      <c r="D344" s="5"/>
      <c r="E344" s="5"/>
      <c r="F344" s="4">
        <f t="shared" si="215"/>
        <v>1.0229830148619958</v>
      </c>
      <c r="G344" s="5">
        <v>10</v>
      </c>
      <c r="H344" s="5"/>
      <c r="I344" s="5"/>
      <c r="J344" s="4">
        <f t="shared" si="216"/>
        <v>1.125</v>
      </c>
      <c r="K344" s="69">
        <v>15</v>
      </c>
      <c r="L344" s="5"/>
      <c r="M344" s="5"/>
      <c r="N344" s="4">
        <f t="shared" si="217"/>
        <v>1.0276497695852536</v>
      </c>
      <c r="O344" s="5">
        <v>15</v>
      </c>
      <c r="P344" s="5"/>
      <c r="Q344" s="5"/>
      <c r="R344" s="4">
        <f t="shared" si="218"/>
        <v>1.2039768897448242</v>
      </c>
      <c r="S344" s="5">
        <v>5</v>
      </c>
      <c r="T344" s="5"/>
      <c r="U344" s="5"/>
      <c r="V344" s="4">
        <f t="shared" si="219"/>
        <v>1.0138496240601504</v>
      </c>
      <c r="W344" s="5">
        <v>10</v>
      </c>
      <c r="X344" s="5"/>
      <c r="Y344" s="5"/>
      <c r="Z344" s="4">
        <f t="shared" si="220"/>
        <v>1.192153076450452</v>
      </c>
      <c r="AA344" s="5">
        <v>10</v>
      </c>
      <c r="AB344" s="5"/>
      <c r="AC344" s="5"/>
      <c r="AD344" s="4">
        <f t="shared" si="221"/>
        <v>1.0764569723618089</v>
      </c>
      <c r="AE344" s="5">
        <v>10</v>
      </c>
      <c r="AF344" s="5" t="s">
        <v>418</v>
      </c>
      <c r="AG344" s="5" t="s">
        <v>418</v>
      </c>
      <c r="AH344" s="5" t="s">
        <v>418</v>
      </c>
      <c r="AI344" s="5" t="s">
        <v>418</v>
      </c>
      <c r="AJ344" s="31">
        <f t="shared" si="203"/>
        <v>1.0748712690570235</v>
      </c>
      <c r="AK344" s="32">
        <v>4388</v>
      </c>
      <c r="AL344" s="24">
        <f t="shared" si="204"/>
        <v>4716.5</v>
      </c>
      <c r="AM344" s="24">
        <f t="shared" si="205"/>
        <v>328.5</v>
      </c>
      <c r="AN344" s="24"/>
      <c r="AO344" s="24">
        <v>433.8</v>
      </c>
      <c r="AP344" s="24">
        <v>356.6</v>
      </c>
      <c r="AQ344" s="24">
        <v>141.30000000000001</v>
      </c>
      <c r="AR344" s="24">
        <v>257.5</v>
      </c>
      <c r="AS344" s="24"/>
      <c r="AT344" s="24">
        <v>340</v>
      </c>
      <c r="AU344" s="24">
        <v>431.7</v>
      </c>
      <c r="AV344" s="24">
        <v>514.70000000000005</v>
      </c>
      <c r="AW344" s="24">
        <v>429.3</v>
      </c>
      <c r="AX344" s="24">
        <v>0</v>
      </c>
      <c r="AY344" s="24">
        <v>665.6</v>
      </c>
      <c r="AZ344" s="24">
        <v>398.9</v>
      </c>
      <c r="BA344" s="24">
        <v>325.10000000000002</v>
      </c>
      <c r="BB344" s="24">
        <f t="shared" si="206"/>
        <v>422</v>
      </c>
      <c r="BC344" s="39"/>
      <c r="BD344" s="39"/>
      <c r="BE344" s="39"/>
      <c r="BF344" s="63"/>
      <c r="BG344" s="63"/>
      <c r="BH344" s="39"/>
      <c r="BI344" s="24">
        <f t="shared" si="207"/>
        <v>422</v>
      </c>
      <c r="BJ344" s="24"/>
      <c r="BK344" s="85"/>
      <c r="BL344" s="85"/>
      <c r="BM344" s="85"/>
      <c r="BN344" s="85"/>
      <c r="BO344" s="85"/>
      <c r="BP344" s="85"/>
      <c r="BQ344" s="85"/>
      <c r="BR344" s="85"/>
      <c r="BS344" s="85"/>
      <c r="BT344" s="85"/>
      <c r="BU344" s="85"/>
      <c r="BV344" s="85"/>
      <c r="BW344" s="85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9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9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9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9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8"/>
      <c r="GH344" s="8"/>
      <c r="GI344" s="8"/>
      <c r="GJ344" s="8"/>
      <c r="GK344" s="8"/>
      <c r="GL344" s="8"/>
      <c r="GM344" s="8"/>
      <c r="GN344" s="8"/>
      <c r="GO344" s="8"/>
      <c r="GP344" s="8"/>
      <c r="GQ344" s="8"/>
      <c r="GR344" s="8"/>
      <c r="GS344" s="8"/>
      <c r="GT344" s="8"/>
      <c r="GU344" s="9"/>
      <c r="GV344" s="8"/>
      <c r="GW344" s="8"/>
    </row>
    <row r="345" spans="1:205" s="2" customFormat="1" ht="17.100000000000001" customHeight="1">
      <c r="A345" s="17" t="s">
        <v>321</v>
      </c>
      <c r="B345" s="10"/>
      <c r="C345" s="10"/>
      <c r="D345" s="10"/>
      <c r="E345" s="10"/>
      <c r="F345" s="10"/>
      <c r="G345" s="10"/>
      <c r="H345" s="10"/>
      <c r="I345" s="10"/>
      <c r="J345" s="10"/>
      <c r="K345" s="73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85"/>
      <c r="BL345" s="85"/>
      <c r="BM345" s="85"/>
      <c r="BN345" s="85"/>
      <c r="BO345" s="85"/>
      <c r="BP345" s="85"/>
      <c r="BQ345" s="85"/>
      <c r="BR345" s="85"/>
      <c r="BS345" s="85"/>
      <c r="BT345" s="85"/>
      <c r="BU345" s="85"/>
      <c r="BV345" s="85"/>
      <c r="BW345" s="85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9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9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9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9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/>
      <c r="GE345" s="8"/>
      <c r="GF345" s="8"/>
      <c r="GG345" s="8"/>
      <c r="GH345" s="8"/>
      <c r="GI345" s="8"/>
      <c r="GJ345" s="8"/>
      <c r="GK345" s="8"/>
      <c r="GL345" s="8"/>
      <c r="GM345" s="8"/>
      <c r="GN345" s="8"/>
      <c r="GO345" s="8"/>
      <c r="GP345" s="8"/>
      <c r="GQ345" s="8"/>
      <c r="GR345" s="8"/>
      <c r="GS345" s="8"/>
      <c r="GT345" s="8"/>
      <c r="GU345" s="9"/>
      <c r="GV345" s="8"/>
      <c r="GW345" s="8"/>
    </row>
    <row r="346" spans="1:205" s="2" customFormat="1" ht="17.100000000000001" customHeight="1">
      <c r="A346" s="33" t="s">
        <v>322</v>
      </c>
      <c r="B346" s="5">
        <v>1</v>
      </c>
      <c r="C346" s="5">
        <v>10</v>
      </c>
      <c r="D346" s="5"/>
      <c r="E346" s="5"/>
      <c r="F346" s="4">
        <f>F$54</f>
        <v>1.1638059701492536</v>
      </c>
      <c r="G346" s="5">
        <v>10</v>
      </c>
      <c r="H346" s="5"/>
      <c r="I346" s="5"/>
      <c r="J346" s="4">
        <f>J$54</f>
        <v>1.0934210526315788</v>
      </c>
      <c r="K346" s="69">
        <v>15</v>
      </c>
      <c r="L346" s="5"/>
      <c r="M346" s="5"/>
      <c r="N346" s="4">
        <f>N$54</f>
        <v>1.2549999999999999</v>
      </c>
      <c r="O346" s="5">
        <v>15</v>
      </c>
      <c r="P346" s="5"/>
      <c r="Q346" s="5"/>
      <c r="R346" s="4">
        <f>R$54</f>
        <v>1.0270833333333333</v>
      </c>
      <c r="S346" s="5">
        <v>5</v>
      </c>
      <c r="T346" s="5"/>
      <c r="U346" s="5"/>
      <c r="V346" s="4">
        <f>V$54</f>
        <v>1.2290470824949697</v>
      </c>
      <c r="W346" s="5">
        <v>10</v>
      </c>
      <c r="X346" s="5"/>
      <c r="Y346" s="5"/>
      <c r="Z346" s="4">
        <f>Z$54</f>
        <v>0.97685741903038936</v>
      </c>
      <c r="AA346" s="5">
        <v>10</v>
      </c>
      <c r="AB346" s="5"/>
      <c r="AC346" s="5"/>
      <c r="AD346" s="4">
        <f>AD$54</f>
        <v>1.201015228426396</v>
      </c>
      <c r="AE346" s="5">
        <v>10</v>
      </c>
      <c r="AF346" s="5" t="s">
        <v>418</v>
      </c>
      <c r="AG346" s="5" t="s">
        <v>418</v>
      </c>
      <c r="AH346" s="5" t="s">
        <v>418</v>
      </c>
      <c r="AI346" s="5" t="s">
        <v>418</v>
      </c>
      <c r="AJ346" s="31">
        <f t="shared" si="203"/>
        <v>1.1302234053782405</v>
      </c>
      <c r="AK346" s="32">
        <v>1462</v>
      </c>
      <c r="AL346" s="24">
        <f t="shared" si="204"/>
        <v>1652.4</v>
      </c>
      <c r="AM346" s="24">
        <f t="shared" si="205"/>
        <v>190.40000000000009</v>
      </c>
      <c r="AN346" s="24"/>
      <c r="AO346" s="24">
        <v>98.4</v>
      </c>
      <c r="AP346" s="24">
        <v>153.9</v>
      </c>
      <c r="AQ346" s="24">
        <v>122.5</v>
      </c>
      <c r="AR346" s="24">
        <v>127.5</v>
      </c>
      <c r="AS346" s="24"/>
      <c r="AT346" s="24">
        <v>88.6</v>
      </c>
      <c r="AU346" s="24">
        <v>111</v>
      </c>
      <c r="AV346" s="24">
        <v>180.8</v>
      </c>
      <c r="AW346" s="24">
        <v>149.9</v>
      </c>
      <c r="AX346" s="24">
        <v>253.6</v>
      </c>
      <c r="AY346" s="24">
        <v>115.6</v>
      </c>
      <c r="AZ346" s="24">
        <v>113.6</v>
      </c>
      <c r="BA346" s="24"/>
      <c r="BB346" s="24">
        <f t="shared" si="206"/>
        <v>137</v>
      </c>
      <c r="BC346" s="63"/>
      <c r="BD346" s="39"/>
      <c r="BE346" s="39"/>
      <c r="BF346" s="63"/>
      <c r="BG346" s="63"/>
      <c r="BH346" s="39"/>
      <c r="BI346" s="24">
        <f t="shared" si="207"/>
        <v>137</v>
      </c>
      <c r="BJ346" s="24"/>
      <c r="BK346" s="85"/>
      <c r="BL346" s="85"/>
      <c r="BM346" s="85"/>
      <c r="BN346" s="85"/>
      <c r="BO346" s="85"/>
      <c r="BP346" s="85"/>
      <c r="BQ346" s="85"/>
      <c r="BR346" s="85"/>
      <c r="BS346" s="85"/>
      <c r="BT346" s="85"/>
      <c r="BU346" s="85"/>
      <c r="BV346" s="85"/>
      <c r="BW346" s="85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9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9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9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9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8"/>
      <c r="GH346" s="8"/>
      <c r="GI346" s="8"/>
      <c r="GJ346" s="8"/>
      <c r="GK346" s="8"/>
      <c r="GL346" s="8"/>
      <c r="GM346" s="8"/>
      <c r="GN346" s="8"/>
      <c r="GO346" s="8"/>
      <c r="GP346" s="8"/>
      <c r="GQ346" s="8"/>
      <c r="GR346" s="8"/>
      <c r="GS346" s="8"/>
      <c r="GT346" s="8"/>
      <c r="GU346" s="9"/>
      <c r="GV346" s="8"/>
      <c r="GW346" s="8"/>
    </row>
    <row r="347" spans="1:205" s="2" customFormat="1" ht="17.100000000000001" customHeight="1">
      <c r="A347" s="33" t="s">
        <v>323</v>
      </c>
      <c r="B347" s="5">
        <v>1</v>
      </c>
      <c r="C347" s="5">
        <v>10</v>
      </c>
      <c r="D347" s="5"/>
      <c r="E347" s="5"/>
      <c r="F347" s="4">
        <f t="shared" ref="F347:F355" si="222">F$54</f>
        <v>1.1638059701492536</v>
      </c>
      <c r="G347" s="5">
        <v>10</v>
      </c>
      <c r="H347" s="5"/>
      <c r="I347" s="5"/>
      <c r="J347" s="4">
        <f t="shared" ref="J347:J355" si="223">J$54</f>
        <v>1.0934210526315788</v>
      </c>
      <c r="K347" s="69">
        <v>15</v>
      </c>
      <c r="L347" s="5"/>
      <c r="M347" s="5"/>
      <c r="N347" s="4">
        <f t="shared" ref="N347:N355" si="224">N$54</f>
        <v>1.2549999999999999</v>
      </c>
      <c r="O347" s="5">
        <v>15</v>
      </c>
      <c r="P347" s="5"/>
      <c r="Q347" s="5"/>
      <c r="R347" s="4">
        <f t="shared" ref="R347:R355" si="225">R$54</f>
        <v>1.0270833333333333</v>
      </c>
      <c r="S347" s="5">
        <v>5</v>
      </c>
      <c r="T347" s="5"/>
      <c r="U347" s="5"/>
      <c r="V347" s="4">
        <f t="shared" ref="V347:V355" si="226">V$54</f>
        <v>1.2290470824949697</v>
      </c>
      <c r="W347" s="5">
        <v>10</v>
      </c>
      <c r="X347" s="5"/>
      <c r="Y347" s="5"/>
      <c r="Z347" s="4">
        <f t="shared" ref="Z347:Z355" si="227">Z$54</f>
        <v>0.97685741903038936</v>
      </c>
      <c r="AA347" s="5">
        <v>10</v>
      </c>
      <c r="AB347" s="5"/>
      <c r="AC347" s="5"/>
      <c r="AD347" s="4">
        <f t="shared" ref="AD347:AD355" si="228">AD$54</f>
        <v>1.201015228426396</v>
      </c>
      <c r="AE347" s="5">
        <v>10</v>
      </c>
      <c r="AF347" s="5" t="s">
        <v>418</v>
      </c>
      <c r="AG347" s="5" t="s">
        <v>418</v>
      </c>
      <c r="AH347" s="5" t="s">
        <v>418</v>
      </c>
      <c r="AI347" s="5" t="s">
        <v>418</v>
      </c>
      <c r="AJ347" s="31">
        <f t="shared" si="203"/>
        <v>1.1302234053782405</v>
      </c>
      <c r="AK347" s="32">
        <v>1606</v>
      </c>
      <c r="AL347" s="24">
        <f t="shared" si="204"/>
        <v>1815.1</v>
      </c>
      <c r="AM347" s="24">
        <f t="shared" si="205"/>
        <v>209.09999999999991</v>
      </c>
      <c r="AN347" s="24"/>
      <c r="AO347" s="24">
        <v>172.3</v>
      </c>
      <c r="AP347" s="24">
        <v>131.9</v>
      </c>
      <c r="AQ347" s="24">
        <v>112.1</v>
      </c>
      <c r="AR347" s="24">
        <v>121.3</v>
      </c>
      <c r="AS347" s="24"/>
      <c r="AT347" s="24">
        <v>120.3</v>
      </c>
      <c r="AU347" s="24">
        <v>137.5</v>
      </c>
      <c r="AV347" s="24">
        <v>231.2</v>
      </c>
      <c r="AW347" s="24">
        <v>151.6</v>
      </c>
      <c r="AX347" s="24">
        <v>234.6</v>
      </c>
      <c r="AY347" s="24">
        <v>127.1</v>
      </c>
      <c r="AZ347" s="24">
        <v>124.8</v>
      </c>
      <c r="BA347" s="24"/>
      <c r="BB347" s="24">
        <f t="shared" si="206"/>
        <v>150.4</v>
      </c>
      <c r="BC347" s="63"/>
      <c r="BD347" s="39"/>
      <c r="BE347" s="39"/>
      <c r="BF347" s="63"/>
      <c r="BG347" s="63"/>
      <c r="BH347" s="39"/>
      <c r="BI347" s="24">
        <f t="shared" si="207"/>
        <v>150.4</v>
      </c>
      <c r="BJ347" s="24"/>
      <c r="BK347" s="85"/>
      <c r="BL347" s="85"/>
      <c r="BM347" s="85"/>
      <c r="BN347" s="85"/>
      <c r="BO347" s="85"/>
      <c r="BP347" s="85"/>
      <c r="BQ347" s="85"/>
      <c r="BR347" s="85"/>
      <c r="BS347" s="85"/>
      <c r="BT347" s="85"/>
      <c r="BU347" s="85"/>
      <c r="BV347" s="85"/>
      <c r="BW347" s="85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9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9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9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9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8"/>
      <c r="GH347" s="8"/>
      <c r="GI347" s="8"/>
      <c r="GJ347" s="8"/>
      <c r="GK347" s="8"/>
      <c r="GL347" s="8"/>
      <c r="GM347" s="8"/>
      <c r="GN347" s="8"/>
      <c r="GO347" s="8"/>
      <c r="GP347" s="8"/>
      <c r="GQ347" s="8"/>
      <c r="GR347" s="8"/>
      <c r="GS347" s="8"/>
      <c r="GT347" s="8"/>
      <c r="GU347" s="9"/>
      <c r="GV347" s="8"/>
      <c r="GW347" s="8"/>
    </row>
    <row r="348" spans="1:205" s="2" customFormat="1" ht="17.100000000000001" customHeight="1">
      <c r="A348" s="33" t="s">
        <v>324</v>
      </c>
      <c r="B348" s="5">
        <v>1</v>
      </c>
      <c r="C348" s="5">
        <v>10</v>
      </c>
      <c r="D348" s="5"/>
      <c r="E348" s="5"/>
      <c r="F348" s="4">
        <f t="shared" si="222"/>
        <v>1.1638059701492536</v>
      </c>
      <c r="G348" s="5">
        <v>10</v>
      </c>
      <c r="H348" s="5"/>
      <c r="I348" s="5"/>
      <c r="J348" s="4">
        <f t="shared" si="223"/>
        <v>1.0934210526315788</v>
      </c>
      <c r="K348" s="69">
        <v>15</v>
      </c>
      <c r="L348" s="5"/>
      <c r="M348" s="5"/>
      <c r="N348" s="4">
        <f t="shared" si="224"/>
        <v>1.2549999999999999</v>
      </c>
      <c r="O348" s="5">
        <v>15</v>
      </c>
      <c r="P348" s="5"/>
      <c r="Q348" s="5"/>
      <c r="R348" s="4">
        <f t="shared" si="225"/>
        <v>1.0270833333333333</v>
      </c>
      <c r="S348" s="5">
        <v>5</v>
      </c>
      <c r="T348" s="5"/>
      <c r="U348" s="5"/>
      <c r="V348" s="4">
        <f t="shared" si="226"/>
        <v>1.2290470824949697</v>
      </c>
      <c r="W348" s="5">
        <v>10</v>
      </c>
      <c r="X348" s="5"/>
      <c r="Y348" s="5"/>
      <c r="Z348" s="4">
        <f t="shared" si="227"/>
        <v>0.97685741903038936</v>
      </c>
      <c r="AA348" s="5">
        <v>10</v>
      </c>
      <c r="AB348" s="5"/>
      <c r="AC348" s="5"/>
      <c r="AD348" s="4">
        <f t="shared" si="228"/>
        <v>1.201015228426396</v>
      </c>
      <c r="AE348" s="5">
        <v>10</v>
      </c>
      <c r="AF348" s="5" t="s">
        <v>418</v>
      </c>
      <c r="AG348" s="5" t="s">
        <v>418</v>
      </c>
      <c r="AH348" s="5" t="s">
        <v>418</v>
      </c>
      <c r="AI348" s="5" t="s">
        <v>418</v>
      </c>
      <c r="AJ348" s="31">
        <f t="shared" si="203"/>
        <v>1.1302234053782405</v>
      </c>
      <c r="AK348" s="32">
        <v>2087</v>
      </c>
      <c r="AL348" s="24">
        <f t="shared" si="204"/>
        <v>2358.8000000000002</v>
      </c>
      <c r="AM348" s="24">
        <f t="shared" si="205"/>
        <v>271.80000000000018</v>
      </c>
      <c r="AN348" s="24"/>
      <c r="AO348" s="24">
        <v>215.1</v>
      </c>
      <c r="AP348" s="24">
        <v>200.1</v>
      </c>
      <c r="AQ348" s="24">
        <v>154.1</v>
      </c>
      <c r="AR348" s="24">
        <v>169.6</v>
      </c>
      <c r="AS348" s="24"/>
      <c r="AT348" s="24">
        <v>181.6</v>
      </c>
      <c r="AU348" s="24">
        <v>123.4</v>
      </c>
      <c r="AV348" s="24">
        <v>212.8</v>
      </c>
      <c r="AW348" s="24">
        <v>223.9</v>
      </c>
      <c r="AX348" s="24">
        <v>355.4</v>
      </c>
      <c r="AY348" s="24">
        <v>165.1</v>
      </c>
      <c r="AZ348" s="24">
        <v>162.10000000000002</v>
      </c>
      <c r="BA348" s="24"/>
      <c r="BB348" s="24">
        <f t="shared" si="206"/>
        <v>195.6</v>
      </c>
      <c r="BC348" s="63"/>
      <c r="BD348" s="39"/>
      <c r="BE348" s="39"/>
      <c r="BF348" s="63"/>
      <c r="BG348" s="63"/>
      <c r="BH348" s="39"/>
      <c r="BI348" s="24">
        <f t="shared" si="207"/>
        <v>195.6</v>
      </c>
      <c r="BJ348" s="24"/>
      <c r="BK348" s="85"/>
      <c r="BL348" s="85"/>
      <c r="BM348" s="85"/>
      <c r="BN348" s="85"/>
      <c r="BO348" s="85"/>
      <c r="BP348" s="85"/>
      <c r="BQ348" s="85"/>
      <c r="BR348" s="85"/>
      <c r="BS348" s="85"/>
      <c r="BT348" s="85"/>
      <c r="BU348" s="85"/>
      <c r="BV348" s="85"/>
      <c r="BW348" s="85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9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9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9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9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8"/>
      <c r="GH348" s="8"/>
      <c r="GI348" s="8"/>
      <c r="GJ348" s="8"/>
      <c r="GK348" s="8"/>
      <c r="GL348" s="8"/>
      <c r="GM348" s="8"/>
      <c r="GN348" s="8"/>
      <c r="GO348" s="8"/>
      <c r="GP348" s="8"/>
      <c r="GQ348" s="8"/>
      <c r="GR348" s="8"/>
      <c r="GS348" s="8"/>
      <c r="GT348" s="8"/>
      <c r="GU348" s="9"/>
      <c r="GV348" s="8"/>
      <c r="GW348" s="8"/>
    </row>
    <row r="349" spans="1:205" s="2" customFormat="1" ht="17.100000000000001" customHeight="1">
      <c r="A349" s="33" t="s">
        <v>325</v>
      </c>
      <c r="B349" s="5">
        <v>1</v>
      </c>
      <c r="C349" s="5">
        <v>10</v>
      </c>
      <c r="D349" s="5"/>
      <c r="E349" s="5"/>
      <c r="F349" s="4">
        <f t="shared" si="222"/>
        <v>1.1638059701492536</v>
      </c>
      <c r="G349" s="5">
        <v>10</v>
      </c>
      <c r="H349" s="5"/>
      <c r="I349" s="5"/>
      <c r="J349" s="4">
        <f t="shared" si="223"/>
        <v>1.0934210526315788</v>
      </c>
      <c r="K349" s="69">
        <v>15</v>
      </c>
      <c r="L349" s="5"/>
      <c r="M349" s="5"/>
      <c r="N349" s="4">
        <f t="shared" si="224"/>
        <v>1.2549999999999999</v>
      </c>
      <c r="O349" s="5">
        <v>15</v>
      </c>
      <c r="P349" s="5"/>
      <c r="Q349" s="5"/>
      <c r="R349" s="4">
        <f t="shared" si="225"/>
        <v>1.0270833333333333</v>
      </c>
      <c r="S349" s="5">
        <v>5</v>
      </c>
      <c r="T349" s="5"/>
      <c r="U349" s="5"/>
      <c r="V349" s="4">
        <f t="shared" si="226"/>
        <v>1.2290470824949697</v>
      </c>
      <c r="W349" s="5">
        <v>10</v>
      </c>
      <c r="X349" s="5"/>
      <c r="Y349" s="5"/>
      <c r="Z349" s="4">
        <f t="shared" si="227"/>
        <v>0.97685741903038936</v>
      </c>
      <c r="AA349" s="5">
        <v>10</v>
      </c>
      <c r="AB349" s="5"/>
      <c r="AC349" s="5"/>
      <c r="AD349" s="4">
        <f t="shared" si="228"/>
        <v>1.201015228426396</v>
      </c>
      <c r="AE349" s="5">
        <v>10</v>
      </c>
      <c r="AF349" s="5" t="s">
        <v>418</v>
      </c>
      <c r="AG349" s="5" t="s">
        <v>418</v>
      </c>
      <c r="AH349" s="5" t="s">
        <v>418</v>
      </c>
      <c r="AI349" s="5" t="s">
        <v>418</v>
      </c>
      <c r="AJ349" s="31">
        <f t="shared" si="203"/>
        <v>1.1302234053782405</v>
      </c>
      <c r="AK349" s="32">
        <v>1999</v>
      </c>
      <c r="AL349" s="24">
        <f t="shared" si="204"/>
        <v>2259.3000000000002</v>
      </c>
      <c r="AM349" s="24">
        <f t="shared" si="205"/>
        <v>260.30000000000018</v>
      </c>
      <c r="AN349" s="24"/>
      <c r="AO349" s="24">
        <v>146.80000000000001</v>
      </c>
      <c r="AP349" s="24">
        <v>139</v>
      </c>
      <c r="AQ349" s="24">
        <v>196.3</v>
      </c>
      <c r="AR349" s="24">
        <v>179.7</v>
      </c>
      <c r="AS349" s="24"/>
      <c r="AT349" s="24">
        <v>180.3</v>
      </c>
      <c r="AU349" s="24">
        <v>123.8</v>
      </c>
      <c r="AV349" s="24">
        <v>270.8</v>
      </c>
      <c r="AW349" s="24">
        <v>214.4</v>
      </c>
      <c r="AX349" s="24">
        <v>307.5</v>
      </c>
      <c r="AY349" s="24">
        <v>158.1</v>
      </c>
      <c r="AZ349" s="24">
        <v>155.30000000000001</v>
      </c>
      <c r="BA349" s="24"/>
      <c r="BB349" s="24">
        <f t="shared" si="206"/>
        <v>187.3</v>
      </c>
      <c r="BC349" s="63"/>
      <c r="BD349" s="39"/>
      <c r="BE349" s="39"/>
      <c r="BF349" s="63"/>
      <c r="BG349" s="63"/>
      <c r="BH349" s="39"/>
      <c r="BI349" s="24">
        <f t="shared" si="207"/>
        <v>187.3</v>
      </c>
      <c r="BJ349" s="24"/>
      <c r="BK349" s="85"/>
      <c r="BL349" s="85"/>
      <c r="BM349" s="85"/>
      <c r="BN349" s="85"/>
      <c r="BO349" s="85"/>
      <c r="BP349" s="85"/>
      <c r="BQ349" s="85"/>
      <c r="BR349" s="85"/>
      <c r="BS349" s="85"/>
      <c r="BT349" s="85"/>
      <c r="BU349" s="85"/>
      <c r="BV349" s="85"/>
      <c r="BW349" s="85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9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9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9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9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8"/>
      <c r="GE349" s="8"/>
      <c r="GF349" s="8"/>
      <c r="GG349" s="8"/>
      <c r="GH349" s="8"/>
      <c r="GI349" s="8"/>
      <c r="GJ349" s="8"/>
      <c r="GK349" s="8"/>
      <c r="GL349" s="8"/>
      <c r="GM349" s="8"/>
      <c r="GN349" s="8"/>
      <c r="GO349" s="8"/>
      <c r="GP349" s="8"/>
      <c r="GQ349" s="8"/>
      <c r="GR349" s="8"/>
      <c r="GS349" s="8"/>
      <c r="GT349" s="8"/>
      <c r="GU349" s="9"/>
      <c r="GV349" s="8"/>
      <c r="GW349" s="8"/>
    </row>
    <row r="350" spans="1:205" s="2" customFormat="1" ht="17.100000000000001" customHeight="1">
      <c r="A350" s="33" t="s">
        <v>326</v>
      </c>
      <c r="B350" s="5">
        <v>1</v>
      </c>
      <c r="C350" s="5">
        <v>10</v>
      </c>
      <c r="D350" s="5"/>
      <c r="E350" s="5"/>
      <c r="F350" s="4">
        <f t="shared" si="222"/>
        <v>1.1638059701492536</v>
      </c>
      <c r="G350" s="5">
        <v>10</v>
      </c>
      <c r="H350" s="5"/>
      <c r="I350" s="5"/>
      <c r="J350" s="4">
        <f t="shared" si="223"/>
        <v>1.0934210526315788</v>
      </c>
      <c r="K350" s="69">
        <v>15</v>
      </c>
      <c r="L350" s="5"/>
      <c r="M350" s="5"/>
      <c r="N350" s="4">
        <f t="shared" si="224"/>
        <v>1.2549999999999999</v>
      </c>
      <c r="O350" s="5">
        <v>15</v>
      </c>
      <c r="P350" s="5"/>
      <c r="Q350" s="5"/>
      <c r="R350" s="4">
        <f t="shared" si="225"/>
        <v>1.0270833333333333</v>
      </c>
      <c r="S350" s="5">
        <v>5</v>
      </c>
      <c r="T350" s="5"/>
      <c r="U350" s="5"/>
      <c r="V350" s="4">
        <f t="shared" si="226"/>
        <v>1.2290470824949697</v>
      </c>
      <c r="W350" s="5">
        <v>10</v>
      </c>
      <c r="X350" s="5"/>
      <c r="Y350" s="5"/>
      <c r="Z350" s="4">
        <f t="shared" si="227"/>
        <v>0.97685741903038936</v>
      </c>
      <c r="AA350" s="5">
        <v>10</v>
      </c>
      <c r="AB350" s="5"/>
      <c r="AC350" s="5"/>
      <c r="AD350" s="4">
        <f t="shared" si="228"/>
        <v>1.201015228426396</v>
      </c>
      <c r="AE350" s="5">
        <v>10</v>
      </c>
      <c r="AF350" s="5" t="s">
        <v>418</v>
      </c>
      <c r="AG350" s="5" t="s">
        <v>418</v>
      </c>
      <c r="AH350" s="5" t="s">
        <v>418</v>
      </c>
      <c r="AI350" s="5" t="s">
        <v>418</v>
      </c>
      <c r="AJ350" s="31">
        <f t="shared" si="203"/>
        <v>1.1302234053782405</v>
      </c>
      <c r="AK350" s="32">
        <v>1154</v>
      </c>
      <c r="AL350" s="24">
        <f t="shared" si="204"/>
        <v>1304.3</v>
      </c>
      <c r="AM350" s="24">
        <f t="shared" si="205"/>
        <v>150.29999999999995</v>
      </c>
      <c r="AN350" s="24"/>
      <c r="AO350" s="24">
        <v>85.4</v>
      </c>
      <c r="AP350" s="24">
        <v>97.9</v>
      </c>
      <c r="AQ350" s="24">
        <v>102.3</v>
      </c>
      <c r="AR350" s="24">
        <v>122.7</v>
      </c>
      <c r="AS350" s="24"/>
      <c r="AT350" s="24">
        <v>118.5</v>
      </c>
      <c r="AU350" s="24">
        <v>33.9</v>
      </c>
      <c r="AV350" s="24">
        <v>168.4</v>
      </c>
      <c r="AW350" s="24">
        <v>119.4</v>
      </c>
      <c r="AX350" s="24">
        <v>166.7</v>
      </c>
      <c r="AY350" s="24">
        <v>91.3</v>
      </c>
      <c r="AZ350" s="24">
        <v>89.6</v>
      </c>
      <c r="BA350" s="24"/>
      <c r="BB350" s="24">
        <f t="shared" si="206"/>
        <v>108.2</v>
      </c>
      <c r="BC350" s="63"/>
      <c r="BD350" s="39"/>
      <c r="BE350" s="39"/>
      <c r="BF350" s="63"/>
      <c r="BG350" s="63"/>
      <c r="BH350" s="39"/>
      <c r="BI350" s="24">
        <f t="shared" si="207"/>
        <v>108.2</v>
      </c>
      <c r="BJ350" s="24"/>
      <c r="BK350" s="85"/>
      <c r="BL350" s="85"/>
      <c r="BM350" s="85"/>
      <c r="BN350" s="85"/>
      <c r="BO350" s="85"/>
      <c r="BP350" s="85"/>
      <c r="BQ350" s="85"/>
      <c r="BR350" s="85"/>
      <c r="BS350" s="85"/>
      <c r="BT350" s="85"/>
      <c r="BU350" s="85"/>
      <c r="BV350" s="85"/>
      <c r="BW350" s="85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9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9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9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9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8"/>
      <c r="GH350" s="8"/>
      <c r="GI350" s="8"/>
      <c r="GJ350" s="8"/>
      <c r="GK350" s="8"/>
      <c r="GL350" s="8"/>
      <c r="GM350" s="8"/>
      <c r="GN350" s="8"/>
      <c r="GO350" s="8"/>
      <c r="GP350" s="8"/>
      <c r="GQ350" s="8"/>
      <c r="GR350" s="8"/>
      <c r="GS350" s="8"/>
      <c r="GT350" s="8"/>
      <c r="GU350" s="9"/>
      <c r="GV350" s="8"/>
      <c r="GW350" s="8"/>
    </row>
    <row r="351" spans="1:205" s="2" customFormat="1" ht="17.100000000000001" customHeight="1">
      <c r="A351" s="33" t="s">
        <v>327</v>
      </c>
      <c r="B351" s="5">
        <v>1</v>
      </c>
      <c r="C351" s="5">
        <v>10</v>
      </c>
      <c r="D351" s="5"/>
      <c r="E351" s="5"/>
      <c r="F351" s="4">
        <f t="shared" si="222"/>
        <v>1.1638059701492536</v>
      </c>
      <c r="G351" s="5">
        <v>10</v>
      </c>
      <c r="H351" s="5"/>
      <c r="I351" s="5"/>
      <c r="J351" s="4">
        <f t="shared" si="223"/>
        <v>1.0934210526315788</v>
      </c>
      <c r="K351" s="69">
        <v>15</v>
      </c>
      <c r="L351" s="5"/>
      <c r="M351" s="5"/>
      <c r="N351" s="4">
        <f t="shared" si="224"/>
        <v>1.2549999999999999</v>
      </c>
      <c r="O351" s="5">
        <v>15</v>
      </c>
      <c r="P351" s="5"/>
      <c r="Q351" s="5"/>
      <c r="R351" s="4">
        <f t="shared" si="225"/>
        <v>1.0270833333333333</v>
      </c>
      <c r="S351" s="5">
        <v>5</v>
      </c>
      <c r="T351" s="5"/>
      <c r="U351" s="5"/>
      <c r="V351" s="4">
        <f t="shared" si="226"/>
        <v>1.2290470824949697</v>
      </c>
      <c r="W351" s="5">
        <v>10</v>
      </c>
      <c r="X351" s="5"/>
      <c r="Y351" s="5"/>
      <c r="Z351" s="4">
        <f t="shared" si="227"/>
        <v>0.97685741903038936</v>
      </c>
      <c r="AA351" s="5">
        <v>10</v>
      </c>
      <c r="AB351" s="5"/>
      <c r="AC351" s="5"/>
      <c r="AD351" s="4">
        <f t="shared" si="228"/>
        <v>1.201015228426396</v>
      </c>
      <c r="AE351" s="5">
        <v>10</v>
      </c>
      <c r="AF351" s="5" t="s">
        <v>418</v>
      </c>
      <c r="AG351" s="5" t="s">
        <v>418</v>
      </c>
      <c r="AH351" s="5" t="s">
        <v>418</v>
      </c>
      <c r="AI351" s="5" t="s">
        <v>418</v>
      </c>
      <c r="AJ351" s="31">
        <f t="shared" si="203"/>
        <v>1.1302234053782405</v>
      </c>
      <c r="AK351" s="32">
        <v>1534</v>
      </c>
      <c r="AL351" s="24">
        <f t="shared" si="204"/>
        <v>1733.8</v>
      </c>
      <c r="AM351" s="24">
        <f t="shared" si="205"/>
        <v>199.79999999999995</v>
      </c>
      <c r="AN351" s="24"/>
      <c r="AO351" s="24">
        <v>121.5</v>
      </c>
      <c r="AP351" s="24">
        <v>114.1</v>
      </c>
      <c r="AQ351" s="24">
        <v>132.5</v>
      </c>
      <c r="AR351" s="24">
        <v>146</v>
      </c>
      <c r="AS351" s="24"/>
      <c r="AT351" s="24">
        <v>137.4</v>
      </c>
      <c r="AU351" s="24">
        <v>100.4</v>
      </c>
      <c r="AV351" s="24">
        <v>194.9</v>
      </c>
      <c r="AW351" s="24">
        <v>145.30000000000001</v>
      </c>
      <c r="AX351" s="24">
        <v>257.39999999999998</v>
      </c>
      <c r="AY351" s="24">
        <v>121.4</v>
      </c>
      <c r="AZ351" s="24">
        <v>119.2</v>
      </c>
      <c r="BA351" s="24"/>
      <c r="BB351" s="24">
        <f t="shared" si="206"/>
        <v>143.69999999999999</v>
      </c>
      <c r="BC351" s="63"/>
      <c r="BD351" s="39"/>
      <c r="BE351" s="39"/>
      <c r="BF351" s="63"/>
      <c r="BG351" s="63"/>
      <c r="BH351" s="39"/>
      <c r="BI351" s="24">
        <f t="shared" si="207"/>
        <v>143.69999999999999</v>
      </c>
      <c r="BJ351" s="24"/>
      <c r="BK351" s="85"/>
      <c r="BL351" s="85"/>
      <c r="BM351" s="85"/>
      <c r="BN351" s="85"/>
      <c r="BO351" s="85"/>
      <c r="BP351" s="85"/>
      <c r="BQ351" s="85"/>
      <c r="BR351" s="85"/>
      <c r="BS351" s="85"/>
      <c r="BT351" s="85"/>
      <c r="BU351" s="85"/>
      <c r="BV351" s="85"/>
      <c r="BW351" s="85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9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9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9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9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8"/>
      <c r="GH351" s="8"/>
      <c r="GI351" s="8"/>
      <c r="GJ351" s="8"/>
      <c r="GK351" s="8"/>
      <c r="GL351" s="8"/>
      <c r="GM351" s="8"/>
      <c r="GN351" s="8"/>
      <c r="GO351" s="8"/>
      <c r="GP351" s="8"/>
      <c r="GQ351" s="8"/>
      <c r="GR351" s="8"/>
      <c r="GS351" s="8"/>
      <c r="GT351" s="8"/>
      <c r="GU351" s="9"/>
      <c r="GV351" s="8"/>
      <c r="GW351" s="8"/>
    </row>
    <row r="352" spans="1:205" s="2" customFormat="1" ht="17.100000000000001" customHeight="1">
      <c r="A352" s="33" t="s">
        <v>328</v>
      </c>
      <c r="B352" s="5">
        <v>1</v>
      </c>
      <c r="C352" s="5">
        <v>10</v>
      </c>
      <c r="D352" s="5"/>
      <c r="E352" s="5"/>
      <c r="F352" s="4">
        <f t="shared" si="222"/>
        <v>1.1638059701492536</v>
      </c>
      <c r="G352" s="5">
        <v>10</v>
      </c>
      <c r="H352" s="5"/>
      <c r="I352" s="5"/>
      <c r="J352" s="4">
        <f t="shared" si="223"/>
        <v>1.0934210526315788</v>
      </c>
      <c r="K352" s="69">
        <v>15</v>
      </c>
      <c r="L352" s="5"/>
      <c r="M352" s="5"/>
      <c r="N352" s="4">
        <f t="shared" si="224"/>
        <v>1.2549999999999999</v>
      </c>
      <c r="O352" s="5">
        <v>15</v>
      </c>
      <c r="P352" s="5"/>
      <c r="Q352" s="5"/>
      <c r="R352" s="4">
        <f t="shared" si="225"/>
        <v>1.0270833333333333</v>
      </c>
      <c r="S352" s="5">
        <v>5</v>
      </c>
      <c r="T352" s="5"/>
      <c r="U352" s="5"/>
      <c r="V352" s="4">
        <f t="shared" si="226"/>
        <v>1.2290470824949697</v>
      </c>
      <c r="W352" s="5">
        <v>10</v>
      </c>
      <c r="X352" s="5"/>
      <c r="Y352" s="5"/>
      <c r="Z352" s="4">
        <f t="shared" si="227"/>
        <v>0.97685741903038936</v>
      </c>
      <c r="AA352" s="5">
        <v>10</v>
      </c>
      <c r="AB352" s="5"/>
      <c r="AC352" s="5"/>
      <c r="AD352" s="4">
        <f t="shared" si="228"/>
        <v>1.201015228426396</v>
      </c>
      <c r="AE352" s="5">
        <v>10</v>
      </c>
      <c r="AF352" s="5" t="s">
        <v>418</v>
      </c>
      <c r="AG352" s="5" t="s">
        <v>418</v>
      </c>
      <c r="AH352" s="5" t="s">
        <v>418</v>
      </c>
      <c r="AI352" s="5" t="s">
        <v>418</v>
      </c>
      <c r="AJ352" s="31">
        <f t="shared" si="203"/>
        <v>1.1302234053782405</v>
      </c>
      <c r="AK352" s="32">
        <v>1693</v>
      </c>
      <c r="AL352" s="24">
        <f t="shared" si="204"/>
        <v>1913.5</v>
      </c>
      <c r="AM352" s="24">
        <f t="shared" si="205"/>
        <v>220.5</v>
      </c>
      <c r="AN352" s="24"/>
      <c r="AO352" s="24">
        <v>139.30000000000001</v>
      </c>
      <c r="AP352" s="24">
        <v>106.8</v>
      </c>
      <c r="AQ352" s="24">
        <v>187.3</v>
      </c>
      <c r="AR352" s="24">
        <v>131.9</v>
      </c>
      <c r="AS352" s="24"/>
      <c r="AT352" s="24">
        <v>130.69999999999999</v>
      </c>
      <c r="AU352" s="24">
        <v>125.9</v>
      </c>
      <c r="AV352" s="24">
        <v>226.8</v>
      </c>
      <c r="AW352" s="24">
        <v>173.6</v>
      </c>
      <c r="AX352" s="24">
        <v>267.10000000000002</v>
      </c>
      <c r="AY352" s="24">
        <v>133.9</v>
      </c>
      <c r="AZ352" s="24">
        <v>131.5</v>
      </c>
      <c r="BA352" s="24"/>
      <c r="BB352" s="24">
        <f t="shared" si="206"/>
        <v>158.69999999999999</v>
      </c>
      <c r="BC352" s="63"/>
      <c r="BD352" s="39"/>
      <c r="BE352" s="39"/>
      <c r="BF352" s="63"/>
      <c r="BG352" s="63"/>
      <c r="BH352" s="39"/>
      <c r="BI352" s="24">
        <f t="shared" si="207"/>
        <v>158.69999999999999</v>
      </c>
      <c r="BJ352" s="24"/>
      <c r="BK352" s="85"/>
      <c r="BL352" s="85"/>
      <c r="BM352" s="85"/>
      <c r="BN352" s="85"/>
      <c r="BO352" s="85"/>
      <c r="BP352" s="85"/>
      <c r="BQ352" s="85"/>
      <c r="BR352" s="85"/>
      <c r="BS352" s="85"/>
      <c r="BT352" s="85"/>
      <c r="BU352" s="85"/>
      <c r="BV352" s="85"/>
      <c r="BW352" s="85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9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9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9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9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8"/>
      <c r="GH352" s="8"/>
      <c r="GI352" s="8"/>
      <c r="GJ352" s="8"/>
      <c r="GK352" s="8"/>
      <c r="GL352" s="8"/>
      <c r="GM352" s="8"/>
      <c r="GN352" s="8"/>
      <c r="GO352" s="8"/>
      <c r="GP352" s="8"/>
      <c r="GQ352" s="8"/>
      <c r="GR352" s="8"/>
      <c r="GS352" s="8"/>
      <c r="GT352" s="8"/>
      <c r="GU352" s="9"/>
      <c r="GV352" s="8"/>
      <c r="GW352" s="8"/>
    </row>
    <row r="353" spans="1:205" s="2" customFormat="1" ht="17.100000000000001" customHeight="1">
      <c r="A353" s="33" t="s">
        <v>329</v>
      </c>
      <c r="B353" s="5">
        <v>1</v>
      </c>
      <c r="C353" s="5">
        <v>10</v>
      </c>
      <c r="D353" s="5"/>
      <c r="E353" s="5"/>
      <c r="F353" s="4">
        <f t="shared" si="222"/>
        <v>1.1638059701492536</v>
      </c>
      <c r="G353" s="5">
        <v>10</v>
      </c>
      <c r="H353" s="5"/>
      <c r="I353" s="5"/>
      <c r="J353" s="4">
        <f t="shared" si="223"/>
        <v>1.0934210526315788</v>
      </c>
      <c r="K353" s="69">
        <v>15</v>
      </c>
      <c r="L353" s="5"/>
      <c r="M353" s="5"/>
      <c r="N353" s="4">
        <f t="shared" si="224"/>
        <v>1.2549999999999999</v>
      </c>
      <c r="O353" s="5">
        <v>15</v>
      </c>
      <c r="P353" s="5"/>
      <c r="Q353" s="5"/>
      <c r="R353" s="4">
        <f t="shared" si="225"/>
        <v>1.0270833333333333</v>
      </c>
      <c r="S353" s="5">
        <v>5</v>
      </c>
      <c r="T353" s="5"/>
      <c r="U353" s="5"/>
      <c r="V353" s="4">
        <f t="shared" si="226"/>
        <v>1.2290470824949697</v>
      </c>
      <c r="W353" s="5">
        <v>10</v>
      </c>
      <c r="X353" s="5"/>
      <c r="Y353" s="5"/>
      <c r="Z353" s="4">
        <f t="shared" si="227"/>
        <v>0.97685741903038936</v>
      </c>
      <c r="AA353" s="5">
        <v>10</v>
      </c>
      <c r="AB353" s="5"/>
      <c r="AC353" s="5"/>
      <c r="AD353" s="4">
        <f t="shared" si="228"/>
        <v>1.201015228426396</v>
      </c>
      <c r="AE353" s="5">
        <v>10</v>
      </c>
      <c r="AF353" s="5" t="s">
        <v>418</v>
      </c>
      <c r="AG353" s="5" t="s">
        <v>418</v>
      </c>
      <c r="AH353" s="5" t="s">
        <v>418</v>
      </c>
      <c r="AI353" s="5" t="s">
        <v>418</v>
      </c>
      <c r="AJ353" s="31">
        <f t="shared" si="203"/>
        <v>1.1302234053782405</v>
      </c>
      <c r="AK353" s="32">
        <v>1186</v>
      </c>
      <c r="AL353" s="24">
        <f t="shared" si="204"/>
        <v>1340.4</v>
      </c>
      <c r="AM353" s="24">
        <f t="shared" si="205"/>
        <v>154.40000000000009</v>
      </c>
      <c r="AN353" s="24"/>
      <c r="AO353" s="24">
        <v>92.9</v>
      </c>
      <c r="AP353" s="24">
        <v>53.5</v>
      </c>
      <c r="AQ353" s="24">
        <v>117.6</v>
      </c>
      <c r="AR353" s="24">
        <v>103.3</v>
      </c>
      <c r="AS353" s="24"/>
      <c r="AT353" s="24">
        <v>122.3</v>
      </c>
      <c r="AU353" s="24">
        <v>77.3</v>
      </c>
      <c r="AV353" s="24">
        <v>151.69999999999999</v>
      </c>
      <c r="AW353" s="24">
        <v>127.2</v>
      </c>
      <c r="AX353" s="24">
        <v>197.5</v>
      </c>
      <c r="AY353" s="24">
        <v>93.9</v>
      </c>
      <c r="AZ353" s="24">
        <v>92.1</v>
      </c>
      <c r="BA353" s="24"/>
      <c r="BB353" s="24">
        <f t="shared" si="206"/>
        <v>111.1</v>
      </c>
      <c r="BC353" s="63"/>
      <c r="BD353" s="39"/>
      <c r="BE353" s="39"/>
      <c r="BF353" s="63"/>
      <c r="BG353" s="63"/>
      <c r="BH353" s="39"/>
      <c r="BI353" s="24">
        <f t="shared" si="207"/>
        <v>111.1</v>
      </c>
      <c r="BJ353" s="24"/>
      <c r="BK353" s="85"/>
      <c r="BL353" s="85"/>
      <c r="BM353" s="85"/>
      <c r="BN353" s="85"/>
      <c r="BO353" s="85"/>
      <c r="BP353" s="85"/>
      <c r="BQ353" s="85"/>
      <c r="BR353" s="85"/>
      <c r="BS353" s="85"/>
      <c r="BT353" s="85"/>
      <c r="BU353" s="85"/>
      <c r="BV353" s="85"/>
      <c r="BW353" s="85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9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9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9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9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8"/>
      <c r="GH353" s="8"/>
      <c r="GI353" s="8"/>
      <c r="GJ353" s="8"/>
      <c r="GK353" s="8"/>
      <c r="GL353" s="8"/>
      <c r="GM353" s="8"/>
      <c r="GN353" s="8"/>
      <c r="GO353" s="8"/>
      <c r="GP353" s="8"/>
      <c r="GQ353" s="8"/>
      <c r="GR353" s="8"/>
      <c r="GS353" s="8"/>
      <c r="GT353" s="8"/>
      <c r="GU353" s="9"/>
      <c r="GV353" s="8"/>
      <c r="GW353" s="8"/>
    </row>
    <row r="354" spans="1:205" s="2" customFormat="1" ht="17.100000000000001" customHeight="1">
      <c r="A354" s="33" t="s">
        <v>330</v>
      </c>
      <c r="B354" s="5">
        <v>1</v>
      </c>
      <c r="C354" s="5">
        <v>10</v>
      </c>
      <c r="D354" s="5"/>
      <c r="E354" s="5"/>
      <c r="F354" s="4">
        <f t="shared" si="222"/>
        <v>1.1638059701492536</v>
      </c>
      <c r="G354" s="5">
        <v>10</v>
      </c>
      <c r="H354" s="5"/>
      <c r="I354" s="5"/>
      <c r="J354" s="4">
        <f t="shared" si="223"/>
        <v>1.0934210526315788</v>
      </c>
      <c r="K354" s="69">
        <v>15</v>
      </c>
      <c r="L354" s="5"/>
      <c r="M354" s="5"/>
      <c r="N354" s="4">
        <f t="shared" si="224"/>
        <v>1.2549999999999999</v>
      </c>
      <c r="O354" s="5">
        <v>15</v>
      </c>
      <c r="P354" s="5"/>
      <c r="Q354" s="5"/>
      <c r="R354" s="4">
        <f t="shared" si="225"/>
        <v>1.0270833333333333</v>
      </c>
      <c r="S354" s="5">
        <v>5</v>
      </c>
      <c r="T354" s="5"/>
      <c r="U354" s="5"/>
      <c r="V354" s="4">
        <f t="shared" si="226"/>
        <v>1.2290470824949697</v>
      </c>
      <c r="W354" s="5">
        <v>10</v>
      </c>
      <c r="X354" s="5"/>
      <c r="Y354" s="5"/>
      <c r="Z354" s="4">
        <f t="shared" si="227"/>
        <v>0.97685741903038936</v>
      </c>
      <c r="AA354" s="5">
        <v>10</v>
      </c>
      <c r="AB354" s="5"/>
      <c r="AC354" s="5"/>
      <c r="AD354" s="4">
        <f t="shared" si="228"/>
        <v>1.201015228426396</v>
      </c>
      <c r="AE354" s="5">
        <v>10</v>
      </c>
      <c r="AF354" s="5" t="s">
        <v>418</v>
      </c>
      <c r="AG354" s="5" t="s">
        <v>418</v>
      </c>
      <c r="AH354" s="5" t="s">
        <v>418</v>
      </c>
      <c r="AI354" s="5" t="s">
        <v>418</v>
      </c>
      <c r="AJ354" s="31">
        <f t="shared" si="203"/>
        <v>1.1302234053782405</v>
      </c>
      <c r="AK354" s="32">
        <v>1844</v>
      </c>
      <c r="AL354" s="24">
        <f t="shared" si="204"/>
        <v>2084.1</v>
      </c>
      <c r="AM354" s="24">
        <f t="shared" si="205"/>
        <v>240.09999999999991</v>
      </c>
      <c r="AN354" s="24"/>
      <c r="AO354" s="24">
        <v>162.19999999999999</v>
      </c>
      <c r="AP354" s="24">
        <v>148.19999999999999</v>
      </c>
      <c r="AQ354" s="24">
        <v>158.19999999999999</v>
      </c>
      <c r="AR354" s="24">
        <v>187.4</v>
      </c>
      <c r="AS354" s="24"/>
      <c r="AT354" s="24">
        <v>170.5</v>
      </c>
      <c r="AU354" s="24">
        <v>151.6</v>
      </c>
      <c r="AV354" s="24">
        <v>220.6</v>
      </c>
      <c r="AW354" s="24">
        <v>188.8</v>
      </c>
      <c r="AX354" s="24">
        <v>234.7</v>
      </c>
      <c r="AY354" s="24">
        <v>145.80000000000001</v>
      </c>
      <c r="AZ354" s="24">
        <v>143.30000000000001</v>
      </c>
      <c r="BA354" s="24"/>
      <c r="BB354" s="24">
        <f t="shared" si="206"/>
        <v>172.8</v>
      </c>
      <c r="BC354" s="63"/>
      <c r="BD354" s="39"/>
      <c r="BE354" s="39"/>
      <c r="BF354" s="63"/>
      <c r="BG354" s="63"/>
      <c r="BH354" s="39"/>
      <c r="BI354" s="24">
        <f t="shared" si="207"/>
        <v>172.8</v>
      </c>
      <c r="BJ354" s="24"/>
      <c r="BK354" s="85"/>
      <c r="BL354" s="85"/>
      <c r="BM354" s="85"/>
      <c r="BN354" s="85"/>
      <c r="BO354" s="85"/>
      <c r="BP354" s="85"/>
      <c r="BQ354" s="85"/>
      <c r="BR354" s="85"/>
      <c r="BS354" s="85"/>
      <c r="BT354" s="85"/>
      <c r="BU354" s="85"/>
      <c r="BV354" s="85"/>
      <c r="BW354" s="85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9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9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9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9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8"/>
      <c r="GH354" s="8"/>
      <c r="GI354" s="8"/>
      <c r="GJ354" s="8"/>
      <c r="GK354" s="8"/>
      <c r="GL354" s="8"/>
      <c r="GM354" s="8"/>
      <c r="GN354" s="8"/>
      <c r="GO354" s="8"/>
      <c r="GP354" s="8"/>
      <c r="GQ354" s="8"/>
      <c r="GR354" s="8"/>
      <c r="GS354" s="8"/>
      <c r="GT354" s="8"/>
      <c r="GU354" s="9"/>
      <c r="GV354" s="8"/>
      <c r="GW354" s="8"/>
    </row>
    <row r="355" spans="1:205" s="2" customFormat="1" ht="17.100000000000001" customHeight="1">
      <c r="A355" s="33" t="s">
        <v>331</v>
      </c>
      <c r="B355" s="5">
        <v>1</v>
      </c>
      <c r="C355" s="5">
        <v>10</v>
      </c>
      <c r="D355" s="5"/>
      <c r="E355" s="5"/>
      <c r="F355" s="4">
        <f t="shared" si="222"/>
        <v>1.1638059701492536</v>
      </c>
      <c r="G355" s="5">
        <v>10</v>
      </c>
      <c r="H355" s="5"/>
      <c r="I355" s="5"/>
      <c r="J355" s="4">
        <f t="shared" si="223"/>
        <v>1.0934210526315788</v>
      </c>
      <c r="K355" s="69">
        <v>15</v>
      </c>
      <c r="L355" s="5"/>
      <c r="M355" s="5"/>
      <c r="N355" s="4">
        <f t="shared" si="224"/>
        <v>1.2549999999999999</v>
      </c>
      <c r="O355" s="5">
        <v>15</v>
      </c>
      <c r="P355" s="5"/>
      <c r="Q355" s="5"/>
      <c r="R355" s="4">
        <f t="shared" si="225"/>
        <v>1.0270833333333333</v>
      </c>
      <c r="S355" s="5">
        <v>5</v>
      </c>
      <c r="T355" s="5"/>
      <c r="U355" s="5"/>
      <c r="V355" s="4">
        <f t="shared" si="226"/>
        <v>1.2290470824949697</v>
      </c>
      <c r="W355" s="5">
        <v>10</v>
      </c>
      <c r="X355" s="5"/>
      <c r="Y355" s="5"/>
      <c r="Z355" s="4">
        <f t="shared" si="227"/>
        <v>0.97685741903038936</v>
      </c>
      <c r="AA355" s="5">
        <v>10</v>
      </c>
      <c r="AB355" s="5"/>
      <c r="AC355" s="5"/>
      <c r="AD355" s="4">
        <f t="shared" si="228"/>
        <v>1.201015228426396</v>
      </c>
      <c r="AE355" s="5">
        <v>10</v>
      </c>
      <c r="AF355" s="5" t="s">
        <v>418</v>
      </c>
      <c r="AG355" s="5" t="s">
        <v>418</v>
      </c>
      <c r="AH355" s="5" t="s">
        <v>418</v>
      </c>
      <c r="AI355" s="5" t="s">
        <v>418</v>
      </c>
      <c r="AJ355" s="31">
        <f t="shared" si="203"/>
        <v>1.1302234053782405</v>
      </c>
      <c r="AK355" s="32">
        <v>1086</v>
      </c>
      <c r="AL355" s="24">
        <f t="shared" si="204"/>
        <v>1227.4000000000001</v>
      </c>
      <c r="AM355" s="24">
        <f t="shared" si="205"/>
        <v>141.40000000000009</v>
      </c>
      <c r="AN355" s="24"/>
      <c r="AO355" s="24">
        <v>74.7</v>
      </c>
      <c r="AP355" s="24">
        <v>116.5</v>
      </c>
      <c r="AQ355" s="24">
        <v>101.2</v>
      </c>
      <c r="AR355" s="24">
        <v>77.400000000000006</v>
      </c>
      <c r="AS355" s="24"/>
      <c r="AT355" s="24">
        <v>116.5</v>
      </c>
      <c r="AU355" s="24">
        <v>65.3</v>
      </c>
      <c r="AV355" s="24">
        <v>124</v>
      </c>
      <c r="AW355" s="24">
        <v>110.7</v>
      </c>
      <c r="AX355" s="24">
        <v>169.1</v>
      </c>
      <c r="AY355" s="24">
        <v>85.9</v>
      </c>
      <c r="AZ355" s="24">
        <v>84.300000000000011</v>
      </c>
      <c r="BA355" s="24"/>
      <c r="BB355" s="24">
        <f t="shared" si="206"/>
        <v>101.8</v>
      </c>
      <c r="BC355" s="63"/>
      <c r="BD355" s="39"/>
      <c r="BE355" s="39"/>
      <c r="BF355" s="63"/>
      <c r="BG355" s="63"/>
      <c r="BH355" s="39"/>
      <c r="BI355" s="24">
        <f t="shared" si="207"/>
        <v>101.8</v>
      </c>
      <c r="BJ355" s="24"/>
      <c r="BK355" s="85"/>
      <c r="BL355" s="85"/>
      <c r="BM355" s="85"/>
      <c r="BN355" s="85"/>
      <c r="BO355" s="85"/>
      <c r="BP355" s="85"/>
      <c r="BQ355" s="85"/>
      <c r="BR355" s="85"/>
      <c r="BS355" s="85"/>
      <c r="BT355" s="85"/>
      <c r="BU355" s="85"/>
      <c r="BV355" s="85"/>
      <c r="BW355" s="85"/>
    </row>
    <row r="356" spans="1:205" s="2" customFormat="1" ht="17.100000000000001" customHeight="1">
      <c r="A356" s="33" t="s">
        <v>332</v>
      </c>
      <c r="B356" s="5">
        <v>1</v>
      </c>
      <c r="C356" s="5">
        <v>10</v>
      </c>
      <c r="D356" s="5"/>
      <c r="E356" s="5"/>
      <c r="F356" s="4">
        <f>F$54</f>
        <v>1.1638059701492536</v>
      </c>
      <c r="G356" s="5">
        <v>10</v>
      </c>
      <c r="H356" s="5"/>
      <c r="I356" s="5"/>
      <c r="J356" s="4">
        <f>J$54</f>
        <v>1.0934210526315788</v>
      </c>
      <c r="K356" s="69">
        <v>15</v>
      </c>
      <c r="L356" s="5"/>
      <c r="M356" s="5"/>
      <c r="N356" s="4">
        <f>N$54</f>
        <v>1.2549999999999999</v>
      </c>
      <c r="O356" s="5">
        <v>15</v>
      </c>
      <c r="P356" s="5"/>
      <c r="Q356" s="5"/>
      <c r="R356" s="4">
        <f>R$54</f>
        <v>1.0270833333333333</v>
      </c>
      <c r="S356" s="5">
        <v>5</v>
      </c>
      <c r="T356" s="5"/>
      <c r="U356" s="5"/>
      <c r="V356" s="4">
        <f>V$54</f>
        <v>1.2290470824949697</v>
      </c>
      <c r="W356" s="5">
        <v>10</v>
      </c>
      <c r="X356" s="5"/>
      <c r="Y356" s="5"/>
      <c r="Z356" s="4">
        <f>Z$54</f>
        <v>0.97685741903038936</v>
      </c>
      <c r="AA356" s="5">
        <v>10</v>
      </c>
      <c r="AB356" s="5"/>
      <c r="AC356" s="5"/>
      <c r="AD356" s="4">
        <f>AD$54</f>
        <v>1.201015228426396</v>
      </c>
      <c r="AE356" s="5">
        <v>10</v>
      </c>
      <c r="AF356" s="5" t="s">
        <v>418</v>
      </c>
      <c r="AG356" s="5" t="s">
        <v>418</v>
      </c>
      <c r="AH356" s="5" t="s">
        <v>418</v>
      </c>
      <c r="AI356" s="5" t="s">
        <v>418</v>
      </c>
      <c r="AJ356" s="31">
        <f t="shared" si="203"/>
        <v>1.1302234053782405</v>
      </c>
      <c r="AK356" s="32">
        <v>1538</v>
      </c>
      <c r="AL356" s="24">
        <f t="shared" si="204"/>
        <v>1738.3</v>
      </c>
      <c r="AM356" s="24">
        <f t="shared" si="205"/>
        <v>200.29999999999995</v>
      </c>
      <c r="AN356" s="24"/>
      <c r="AO356" s="24">
        <v>165</v>
      </c>
      <c r="AP356" s="24">
        <v>165</v>
      </c>
      <c r="AQ356" s="24">
        <v>116.5</v>
      </c>
      <c r="AR356" s="24">
        <v>99.6</v>
      </c>
      <c r="AS356" s="24"/>
      <c r="AT356" s="24">
        <v>92.9</v>
      </c>
      <c r="AU356" s="24">
        <v>149.9</v>
      </c>
      <c r="AV356" s="24">
        <v>165.6</v>
      </c>
      <c r="AW356" s="24">
        <v>147.19999999999999</v>
      </c>
      <c r="AX356" s="24">
        <v>251.3</v>
      </c>
      <c r="AY356" s="24">
        <v>121.7</v>
      </c>
      <c r="AZ356" s="24">
        <v>119.5</v>
      </c>
      <c r="BA356" s="24"/>
      <c r="BB356" s="24">
        <f t="shared" si="206"/>
        <v>144.1</v>
      </c>
      <c r="BC356" s="63"/>
      <c r="BD356" s="39"/>
      <c r="BE356" s="39"/>
      <c r="BF356" s="63"/>
      <c r="BG356" s="63"/>
      <c r="BH356" s="39"/>
      <c r="BI356" s="24">
        <f t="shared" si="207"/>
        <v>144.1</v>
      </c>
      <c r="BJ356" s="24"/>
      <c r="BK356" s="85"/>
      <c r="BL356" s="85"/>
      <c r="BM356" s="85"/>
      <c r="BN356" s="85"/>
      <c r="BO356" s="85"/>
      <c r="BP356" s="85"/>
      <c r="BQ356" s="85"/>
      <c r="BR356" s="85"/>
      <c r="BS356" s="85"/>
      <c r="BT356" s="85"/>
      <c r="BU356" s="85"/>
      <c r="BV356" s="85"/>
      <c r="BW356" s="85"/>
    </row>
    <row r="357" spans="1:205" s="2" customFormat="1" ht="17.100000000000001" customHeight="1">
      <c r="A357" s="17" t="s">
        <v>333</v>
      </c>
      <c r="B357" s="10"/>
      <c r="C357" s="10"/>
      <c r="D357" s="10"/>
      <c r="E357" s="10"/>
      <c r="F357" s="10"/>
      <c r="G357" s="10"/>
      <c r="H357" s="10"/>
      <c r="I357" s="10"/>
      <c r="J357" s="10"/>
      <c r="K357" s="73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85"/>
      <c r="BL357" s="85"/>
      <c r="BM357" s="85"/>
      <c r="BN357" s="85"/>
      <c r="BO357" s="85"/>
      <c r="BP357" s="85"/>
      <c r="BQ357" s="85"/>
      <c r="BR357" s="85"/>
      <c r="BS357" s="85"/>
      <c r="BT357" s="85"/>
      <c r="BU357" s="85"/>
      <c r="BV357" s="85"/>
      <c r="BW357" s="85"/>
    </row>
    <row r="358" spans="1:205" s="2" customFormat="1" ht="17.100000000000001" customHeight="1">
      <c r="A358" s="33" t="s">
        <v>334</v>
      </c>
      <c r="B358" s="5">
        <v>1</v>
      </c>
      <c r="C358" s="5">
        <v>10</v>
      </c>
      <c r="D358" s="5"/>
      <c r="E358" s="5"/>
      <c r="F358" s="4">
        <f>F$55</f>
        <v>0.9267296511627906</v>
      </c>
      <c r="G358" s="5">
        <v>10</v>
      </c>
      <c r="H358" s="5"/>
      <c r="I358" s="5"/>
      <c r="J358" s="4">
        <f>J$55</f>
        <v>1.2294736842105263</v>
      </c>
      <c r="K358" s="69">
        <v>15</v>
      </c>
      <c r="L358" s="5"/>
      <c r="M358" s="5"/>
      <c r="N358" s="4">
        <f>N$55</f>
        <v>1.2433333333333334</v>
      </c>
      <c r="O358" s="5">
        <v>15</v>
      </c>
      <c r="P358" s="5"/>
      <c r="Q358" s="5"/>
      <c r="R358" s="4">
        <f>R$55</f>
        <v>1.2475769230769229</v>
      </c>
      <c r="S358" s="5">
        <v>5</v>
      </c>
      <c r="T358" s="5"/>
      <c r="U358" s="5"/>
      <c r="V358" s="4">
        <f>V$55</f>
        <v>1.0562988505747126</v>
      </c>
      <c r="W358" s="5">
        <v>10</v>
      </c>
      <c r="X358" s="5"/>
      <c r="Y358" s="5"/>
      <c r="Z358" s="4">
        <f>Z$55</f>
        <v>1.0596102246245469</v>
      </c>
      <c r="AA358" s="5">
        <v>10</v>
      </c>
      <c r="AB358" s="5"/>
      <c r="AC358" s="5"/>
      <c r="AD358" s="4">
        <f>AD$55</f>
        <v>0.88090452961672472</v>
      </c>
      <c r="AE358" s="5">
        <v>10</v>
      </c>
      <c r="AF358" s="5" t="s">
        <v>418</v>
      </c>
      <c r="AG358" s="5" t="s">
        <v>418</v>
      </c>
      <c r="AH358" s="5" t="s">
        <v>418</v>
      </c>
      <c r="AI358" s="5" t="s">
        <v>418</v>
      </c>
      <c r="AJ358" s="31">
        <f t="shared" si="203"/>
        <v>1.0890049698627089</v>
      </c>
      <c r="AK358" s="32">
        <v>1170</v>
      </c>
      <c r="AL358" s="24">
        <f t="shared" si="204"/>
        <v>1274.0999999999999</v>
      </c>
      <c r="AM358" s="24">
        <f t="shared" si="205"/>
        <v>104.09999999999991</v>
      </c>
      <c r="AN358" s="24"/>
      <c r="AO358" s="24">
        <v>120.4</v>
      </c>
      <c r="AP358" s="24">
        <v>119.7</v>
      </c>
      <c r="AQ358" s="24">
        <v>109</v>
      </c>
      <c r="AR358" s="24">
        <v>72</v>
      </c>
      <c r="AS358" s="24"/>
      <c r="AT358" s="24">
        <v>71.5</v>
      </c>
      <c r="AU358" s="24">
        <v>214.7</v>
      </c>
      <c r="AV358" s="24">
        <v>72.599999999999994</v>
      </c>
      <c r="AW358" s="24">
        <v>125.5</v>
      </c>
      <c r="AX358" s="24">
        <v>39.9</v>
      </c>
      <c r="AY358" s="24">
        <v>179.1</v>
      </c>
      <c r="AZ358" s="24">
        <v>90.2</v>
      </c>
      <c r="BA358" s="24"/>
      <c r="BB358" s="24">
        <f t="shared" si="206"/>
        <v>59.5</v>
      </c>
      <c r="BC358" s="63"/>
      <c r="BD358" s="39"/>
      <c r="BE358" s="39"/>
      <c r="BF358" s="63"/>
      <c r="BG358" s="63"/>
      <c r="BH358" s="39"/>
      <c r="BI358" s="24">
        <f t="shared" si="207"/>
        <v>59.5</v>
      </c>
      <c r="BJ358" s="24"/>
      <c r="BK358" s="85"/>
      <c r="BL358" s="85"/>
      <c r="BM358" s="85"/>
      <c r="BN358" s="85"/>
      <c r="BO358" s="85"/>
      <c r="BP358" s="85"/>
      <c r="BQ358" s="85"/>
      <c r="BR358" s="85"/>
      <c r="BS358" s="85"/>
      <c r="BT358" s="85"/>
      <c r="BU358" s="85"/>
      <c r="BV358" s="85"/>
      <c r="BW358" s="85"/>
    </row>
    <row r="359" spans="1:205" s="2" customFormat="1" ht="17.100000000000001" customHeight="1">
      <c r="A359" s="33" t="s">
        <v>49</v>
      </c>
      <c r="B359" s="5">
        <v>1</v>
      </c>
      <c r="C359" s="5">
        <v>10</v>
      </c>
      <c r="D359" s="5"/>
      <c r="E359" s="5"/>
      <c r="F359" s="4">
        <f t="shared" ref="F359:F367" si="229">F$55</f>
        <v>0.9267296511627906</v>
      </c>
      <c r="G359" s="5">
        <v>10</v>
      </c>
      <c r="H359" s="5"/>
      <c r="I359" s="5"/>
      <c r="J359" s="4">
        <f t="shared" ref="J359:J367" si="230">J$55</f>
        <v>1.2294736842105263</v>
      </c>
      <c r="K359" s="69">
        <v>15</v>
      </c>
      <c r="L359" s="5"/>
      <c r="M359" s="5"/>
      <c r="N359" s="4">
        <f t="shared" ref="N359:N367" si="231">N$55</f>
        <v>1.2433333333333334</v>
      </c>
      <c r="O359" s="5">
        <v>15</v>
      </c>
      <c r="P359" s="5"/>
      <c r="Q359" s="5"/>
      <c r="R359" s="4">
        <f t="shared" ref="R359:R367" si="232">R$55</f>
        <v>1.2475769230769229</v>
      </c>
      <c r="S359" s="5">
        <v>5</v>
      </c>
      <c r="T359" s="5"/>
      <c r="U359" s="5"/>
      <c r="V359" s="4">
        <f t="shared" ref="V359:V367" si="233">V$55</f>
        <v>1.0562988505747126</v>
      </c>
      <c r="W359" s="5">
        <v>10</v>
      </c>
      <c r="X359" s="5"/>
      <c r="Y359" s="5"/>
      <c r="Z359" s="4">
        <f t="shared" ref="Z359:Z367" si="234">Z$55</f>
        <v>1.0596102246245469</v>
      </c>
      <c r="AA359" s="5">
        <v>10</v>
      </c>
      <c r="AB359" s="5"/>
      <c r="AC359" s="5"/>
      <c r="AD359" s="4">
        <f t="shared" ref="AD359:AD367" si="235">AD$55</f>
        <v>0.88090452961672472</v>
      </c>
      <c r="AE359" s="5">
        <v>10</v>
      </c>
      <c r="AF359" s="5" t="s">
        <v>418</v>
      </c>
      <c r="AG359" s="5" t="s">
        <v>418</v>
      </c>
      <c r="AH359" s="5" t="s">
        <v>418</v>
      </c>
      <c r="AI359" s="5" t="s">
        <v>418</v>
      </c>
      <c r="AJ359" s="31">
        <f t="shared" si="203"/>
        <v>1.0890049698627089</v>
      </c>
      <c r="AK359" s="32">
        <v>2672</v>
      </c>
      <c r="AL359" s="24">
        <f t="shared" si="204"/>
        <v>2909.8</v>
      </c>
      <c r="AM359" s="24">
        <f t="shared" si="205"/>
        <v>237.80000000000018</v>
      </c>
      <c r="AN359" s="24"/>
      <c r="AO359" s="24">
        <v>197.8</v>
      </c>
      <c r="AP359" s="24">
        <v>286.60000000000002</v>
      </c>
      <c r="AQ359" s="24">
        <v>301.39999999999998</v>
      </c>
      <c r="AR359" s="24">
        <v>202.8</v>
      </c>
      <c r="AS359" s="24"/>
      <c r="AT359" s="24">
        <v>181.4</v>
      </c>
      <c r="AU359" s="24">
        <v>263.2</v>
      </c>
      <c r="AV359" s="24">
        <v>394.5</v>
      </c>
      <c r="AW359" s="24">
        <v>196.9</v>
      </c>
      <c r="AX359" s="24">
        <v>134.19999999999999</v>
      </c>
      <c r="AY359" s="24">
        <v>408.9</v>
      </c>
      <c r="AZ359" s="24">
        <v>206.1</v>
      </c>
      <c r="BA359" s="24"/>
      <c r="BB359" s="24">
        <f t="shared" si="206"/>
        <v>136</v>
      </c>
      <c r="BC359" s="63"/>
      <c r="BD359" s="39"/>
      <c r="BE359" s="39"/>
      <c r="BF359" s="63"/>
      <c r="BG359" s="63"/>
      <c r="BH359" s="39"/>
      <c r="BI359" s="24">
        <f t="shared" si="207"/>
        <v>136</v>
      </c>
      <c r="BJ359" s="24"/>
      <c r="BK359" s="85"/>
      <c r="BL359" s="85"/>
      <c r="BM359" s="85"/>
      <c r="BN359" s="85"/>
      <c r="BO359" s="85"/>
      <c r="BP359" s="85"/>
      <c r="BQ359" s="85"/>
      <c r="BR359" s="85"/>
      <c r="BS359" s="85"/>
      <c r="BT359" s="85"/>
      <c r="BU359" s="85"/>
      <c r="BV359" s="85"/>
      <c r="BW359" s="85"/>
    </row>
    <row r="360" spans="1:205" s="2" customFormat="1" ht="17.100000000000001" customHeight="1">
      <c r="A360" s="33" t="s">
        <v>335</v>
      </c>
      <c r="B360" s="5">
        <v>1</v>
      </c>
      <c r="C360" s="5">
        <v>10</v>
      </c>
      <c r="D360" s="5"/>
      <c r="E360" s="5"/>
      <c r="F360" s="4">
        <f t="shared" si="229"/>
        <v>0.9267296511627906</v>
      </c>
      <c r="G360" s="5">
        <v>10</v>
      </c>
      <c r="H360" s="5"/>
      <c r="I360" s="5"/>
      <c r="J360" s="4">
        <f t="shared" si="230"/>
        <v>1.2294736842105263</v>
      </c>
      <c r="K360" s="69">
        <v>15</v>
      </c>
      <c r="L360" s="5"/>
      <c r="M360" s="5"/>
      <c r="N360" s="4">
        <f t="shared" si="231"/>
        <v>1.2433333333333334</v>
      </c>
      <c r="O360" s="5">
        <v>15</v>
      </c>
      <c r="P360" s="5"/>
      <c r="Q360" s="5"/>
      <c r="R360" s="4">
        <f t="shared" si="232"/>
        <v>1.2475769230769229</v>
      </c>
      <c r="S360" s="5">
        <v>5</v>
      </c>
      <c r="T360" s="5"/>
      <c r="U360" s="5"/>
      <c r="V360" s="4">
        <f t="shared" si="233"/>
        <v>1.0562988505747126</v>
      </c>
      <c r="W360" s="5">
        <v>10</v>
      </c>
      <c r="X360" s="5"/>
      <c r="Y360" s="5"/>
      <c r="Z360" s="4">
        <f t="shared" si="234"/>
        <v>1.0596102246245469</v>
      </c>
      <c r="AA360" s="5">
        <v>10</v>
      </c>
      <c r="AB360" s="5"/>
      <c r="AC360" s="5"/>
      <c r="AD360" s="4">
        <f t="shared" si="235"/>
        <v>0.88090452961672472</v>
      </c>
      <c r="AE360" s="5">
        <v>10</v>
      </c>
      <c r="AF360" s="5" t="s">
        <v>418</v>
      </c>
      <c r="AG360" s="5" t="s">
        <v>418</v>
      </c>
      <c r="AH360" s="5" t="s">
        <v>418</v>
      </c>
      <c r="AI360" s="5" t="s">
        <v>418</v>
      </c>
      <c r="AJ360" s="31">
        <f t="shared" si="203"/>
        <v>1.0890049698627089</v>
      </c>
      <c r="AK360" s="32">
        <v>1378</v>
      </c>
      <c r="AL360" s="24">
        <f t="shared" si="204"/>
        <v>1500.6</v>
      </c>
      <c r="AM360" s="24">
        <f t="shared" si="205"/>
        <v>122.59999999999991</v>
      </c>
      <c r="AN360" s="24"/>
      <c r="AO360" s="24">
        <v>108.2</v>
      </c>
      <c r="AP360" s="24">
        <v>133.4</v>
      </c>
      <c r="AQ360" s="24">
        <v>133.6</v>
      </c>
      <c r="AR360" s="24">
        <v>164</v>
      </c>
      <c r="AS360" s="24"/>
      <c r="AT360" s="24">
        <v>50.1</v>
      </c>
      <c r="AU360" s="24">
        <v>124.5</v>
      </c>
      <c r="AV360" s="24">
        <v>217.5</v>
      </c>
      <c r="AW360" s="24">
        <v>147.80000000000001</v>
      </c>
      <c r="AX360" s="24">
        <v>34.200000000000003</v>
      </c>
      <c r="AY360" s="24">
        <v>210.9</v>
      </c>
      <c r="AZ360" s="24">
        <v>106.3</v>
      </c>
      <c r="BA360" s="24"/>
      <c r="BB360" s="24">
        <f t="shared" si="206"/>
        <v>70.099999999999994</v>
      </c>
      <c r="BC360" s="63"/>
      <c r="BD360" s="39"/>
      <c r="BE360" s="39"/>
      <c r="BF360" s="63"/>
      <c r="BG360" s="63"/>
      <c r="BH360" s="39"/>
      <c r="BI360" s="24">
        <f t="shared" si="207"/>
        <v>70.099999999999994</v>
      </c>
      <c r="BJ360" s="24"/>
      <c r="BK360" s="85"/>
      <c r="BL360" s="85"/>
      <c r="BM360" s="85"/>
      <c r="BN360" s="85"/>
      <c r="BO360" s="85"/>
      <c r="BP360" s="85"/>
      <c r="BQ360" s="85"/>
      <c r="BR360" s="85"/>
      <c r="BS360" s="85"/>
      <c r="BT360" s="85"/>
      <c r="BU360" s="85"/>
      <c r="BV360" s="85"/>
      <c r="BW360" s="85"/>
    </row>
    <row r="361" spans="1:205" s="2" customFormat="1" ht="17.100000000000001" customHeight="1">
      <c r="A361" s="33" t="s">
        <v>336</v>
      </c>
      <c r="B361" s="5">
        <v>1</v>
      </c>
      <c r="C361" s="5">
        <v>10</v>
      </c>
      <c r="D361" s="5"/>
      <c r="E361" s="5"/>
      <c r="F361" s="4">
        <f t="shared" si="229"/>
        <v>0.9267296511627906</v>
      </c>
      <c r="G361" s="5">
        <v>10</v>
      </c>
      <c r="H361" s="5"/>
      <c r="I361" s="5"/>
      <c r="J361" s="4">
        <f t="shared" si="230"/>
        <v>1.2294736842105263</v>
      </c>
      <c r="K361" s="69">
        <v>15</v>
      </c>
      <c r="L361" s="5"/>
      <c r="M361" s="5"/>
      <c r="N361" s="4">
        <f t="shared" si="231"/>
        <v>1.2433333333333334</v>
      </c>
      <c r="O361" s="5">
        <v>15</v>
      </c>
      <c r="P361" s="5"/>
      <c r="Q361" s="5"/>
      <c r="R361" s="4">
        <f t="shared" si="232"/>
        <v>1.2475769230769229</v>
      </c>
      <c r="S361" s="5">
        <v>5</v>
      </c>
      <c r="T361" s="5"/>
      <c r="U361" s="5"/>
      <c r="V361" s="4">
        <f t="shared" si="233"/>
        <v>1.0562988505747126</v>
      </c>
      <c r="W361" s="5">
        <v>10</v>
      </c>
      <c r="X361" s="5"/>
      <c r="Y361" s="5"/>
      <c r="Z361" s="4">
        <f t="shared" si="234"/>
        <v>1.0596102246245469</v>
      </c>
      <c r="AA361" s="5">
        <v>10</v>
      </c>
      <c r="AB361" s="5"/>
      <c r="AC361" s="5"/>
      <c r="AD361" s="4">
        <f t="shared" si="235"/>
        <v>0.88090452961672472</v>
      </c>
      <c r="AE361" s="5">
        <v>10</v>
      </c>
      <c r="AF361" s="5" t="s">
        <v>418</v>
      </c>
      <c r="AG361" s="5" t="s">
        <v>418</v>
      </c>
      <c r="AH361" s="5" t="s">
        <v>418</v>
      </c>
      <c r="AI361" s="5" t="s">
        <v>418</v>
      </c>
      <c r="AJ361" s="31">
        <f t="shared" si="203"/>
        <v>1.0890049698627089</v>
      </c>
      <c r="AK361" s="32">
        <v>1146</v>
      </c>
      <c r="AL361" s="24">
        <f t="shared" si="204"/>
        <v>1248</v>
      </c>
      <c r="AM361" s="24">
        <f t="shared" si="205"/>
        <v>102</v>
      </c>
      <c r="AN361" s="24"/>
      <c r="AO361" s="24">
        <v>102.7</v>
      </c>
      <c r="AP361" s="24">
        <v>89.4</v>
      </c>
      <c r="AQ361" s="24">
        <v>62.9</v>
      </c>
      <c r="AR361" s="24">
        <v>104.3</v>
      </c>
      <c r="AS361" s="24"/>
      <c r="AT361" s="24">
        <v>51.7</v>
      </c>
      <c r="AU361" s="24">
        <v>45.4</v>
      </c>
      <c r="AV361" s="24">
        <v>170.3</v>
      </c>
      <c r="AW361" s="24">
        <v>78.400000000000006</v>
      </c>
      <c r="AX361" s="24">
        <v>182.7</v>
      </c>
      <c r="AY361" s="24">
        <v>175.4</v>
      </c>
      <c r="AZ361" s="24">
        <v>98.5</v>
      </c>
      <c r="BA361" s="24">
        <v>38.1</v>
      </c>
      <c r="BB361" s="24">
        <f t="shared" si="206"/>
        <v>48.2</v>
      </c>
      <c r="BC361" s="63"/>
      <c r="BD361" s="39"/>
      <c r="BE361" s="39"/>
      <c r="BF361" s="63"/>
      <c r="BG361" s="63"/>
      <c r="BH361" s="63"/>
      <c r="BI361" s="24">
        <f t="shared" si="207"/>
        <v>48.2</v>
      </c>
      <c r="BJ361" s="24"/>
      <c r="BK361" s="85"/>
      <c r="BL361" s="85"/>
      <c r="BM361" s="85"/>
      <c r="BN361" s="85"/>
      <c r="BO361" s="85"/>
      <c r="BP361" s="85"/>
      <c r="BQ361" s="85"/>
      <c r="BR361" s="85"/>
      <c r="BS361" s="85"/>
      <c r="BT361" s="85"/>
      <c r="BU361" s="85"/>
      <c r="BV361" s="85"/>
      <c r="BW361" s="85"/>
    </row>
    <row r="362" spans="1:205" s="2" customFormat="1" ht="17.100000000000001" customHeight="1">
      <c r="A362" s="33" t="s">
        <v>337</v>
      </c>
      <c r="B362" s="5">
        <v>1</v>
      </c>
      <c r="C362" s="5">
        <v>10</v>
      </c>
      <c r="D362" s="5"/>
      <c r="E362" s="5"/>
      <c r="F362" s="4">
        <f t="shared" si="229"/>
        <v>0.9267296511627906</v>
      </c>
      <c r="G362" s="5">
        <v>10</v>
      </c>
      <c r="H362" s="5"/>
      <c r="I362" s="5"/>
      <c r="J362" s="4">
        <f t="shared" si="230"/>
        <v>1.2294736842105263</v>
      </c>
      <c r="K362" s="69">
        <v>15</v>
      </c>
      <c r="L362" s="5"/>
      <c r="M362" s="5"/>
      <c r="N362" s="4">
        <f t="shared" si="231"/>
        <v>1.2433333333333334</v>
      </c>
      <c r="O362" s="5">
        <v>15</v>
      </c>
      <c r="P362" s="5"/>
      <c r="Q362" s="5"/>
      <c r="R362" s="4">
        <f t="shared" si="232"/>
        <v>1.2475769230769229</v>
      </c>
      <c r="S362" s="5">
        <v>5</v>
      </c>
      <c r="T362" s="5"/>
      <c r="U362" s="5"/>
      <c r="V362" s="4">
        <f t="shared" si="233"/>
        <v>1.0562988505747126</v>
      </c>
      <c r="W362" s="5">
        <v>10</v>
      </c>
      <c r="X362" s="5"/>
      <c r="Y362" s="5"/>
      <c r="Z362" s="4">
        <f t="shared" si="234"/>
        <v>1.0596102246245469</v>
      </c>
      <c r="AA362" s="5">
        <v>10</v>
      </c>
      <c r="AB362" s="5"/>
      <c r="AC362" s="5"/>
      <c r="AD362" s="4">
        <f t="shared" si="235"/>
        <v>0.88090452961672472</v>
      </c>
      <c r="AE362" s="5">
        <v>10</v>
      </c>
      <c r="AF362" s="5" t="s">
        <v>418</v>
      </c>
      <c r="AG362" s="5" t="s">
        <v>418</v>
      </c>
      <c r="AH362" s="5" t="s">
        <v>418</v>
      </c>
      <c r="AI362" s="5" t="s">
        <v>418</v>
      </c>
      <c r="AJ362" s="31">
        <f t="shared" si="203"/>
        <v>1.0890049698627089</v>
      </c>
      <c r="AK362" s="32">
        <v>1283</v>
      </c>
      <c r="AL362" s="24">
        <f t="shared" si="204"/>
        <v>1397.2</v>
      </c>
      <c r="AM362" s="24">
        <f t="shared" si="205"/>
        <v>114.20000000000005</v>
      </c>
      <c r="AN362" s="24"/>
      <c r="AO362" s="24">
        <v>100.6</v>
      </c>
      <c r="AP362" s="24">
        <v>137.6</v>
      </c>
      <c r="AQ362" s="24">
        <v>138.19999999999999</v>
      </c>
      <c r="AR362" s="24">
        <v>154.19999999999999</v>
      </c>
      <c r="AS362" s="24"/>
      <c r="AT362" s="24">
        <v>108.9</v>
      </c>
      <c r="AU362" s="24">
        <v>116.3</v>
      </c>
      <c r="AV362" s="24">
        <v>113.5</v>
      </c>
      <c r="AW362" s="24">
        <v>137.6</v>
      </c>
      <c r="AX362" s="24">
        <v>29.7</v>
      </c>
      <c r="AY362" s="24">
        <v>196.3</v>
      </c>
      <c r="AZ362" s="24">
        <v>98.9</v>
      </c>
      <c r="BA362" s="24"/>
      <c r="BB362" s="24">
        <f t="shared" si="206"/>
        <v>65.400000000000006</v>
      </c>
      <c r="BC362" s="63"/>
      <c r="BD362" s="39"/>
      <c r="BE362" s="39"/>
      <c r="BF362" s="63"/>
      <c r="BG362" s="63"/>
      <c r="BH362" s="39"/>
      <c r="BI362" s="24">
        <f t="shared" si="207"/>
        <v>65.400000000000006</v>
      </c>
      <c r="BJ362" s="24"/>
      <c r="BK362" s="85"/>
      <c r="BL362" s="85"/>
      <c r="BM362" s="85"/>
      <c r="BN362" s="85"/>
      <c r="BO362" s="85"/>
      <c r="BP362" s="85"/>
      <c r="BQ362" s="85"/>
      <c r="BR362" s="85"/>
      <c r="BS362" s="85"/>
      <c r="BT362" s="85"/>
      <c r="BU362" s="85"/>
      <c r="BV362" s="85"/>
      <c r="BW362" s="85"/>
    </row>
    <row r="363" spans="1:205" s="2" customFormat="1" ht="17.100000000000001" customHeight="1">
      <c r="A363" s="33" t="s">
        <v>338</v>
      </c>
      <c r="B363" s="5">
        <v>1</v>
      </c>
      <c r="C363" s="5">
        <v>10</v>
      </c>
      <c r="D363" s="5"/>
      <c r="E363" s="5"/>
      <c r="F363" s="4">
        <f t="shared" si="229"/>
        <v>0.9267296511627906</v>
      </c>
      <c r="G363" s="5">
        <v>10</v>
      </c>
      <c r="H363" s="5"/>
      <c r="I363" s="5"/>
      <c r="J363" s="4">
        <f t="shared" si="230"/>
        <v>1.2294736842105263</v>
      </c>
      <c r="K363" s="69">
        <v>15</v>
      </c>
      <c r="L363" s="5"/>
      <c r="M363" s="5"/>
      <c r="N363" s="4">
        <f t="shared" si="231"/>
        <v>1.2433333333333334</v>
      </c>
      <c r="O363" s="5">
        <v>15</v>
      </c>
      <c r="P363" s="5"/>
      <c r="Q363" s="5"/>
      <c r="R363" s="4">
        <f t="shared" si="232"/>
        <v>1.2475769230769229</v>
      </c>
      <c r="S363" s="5">
        <v>5</v>
      </c>
      <c r="T363" s="5"/>
      <c r="U363" s="5"/>
      <c r="V363" s="4">
        <f t="shared" si="233"/>
        <v>1.0562988505747126</v>
      </c>
      <c r="W363" s="5">
        <v>10</v>
      </c>
      <c r="X363" s="5"/>
      <c r="Y363" s="5"/>
      <c r="Z363" s="4">
        <f t="shared" si="234"/>
        <v>1.0596102246245469</v>
      </c>
      <c r="AA363" s="5">
        <v>10</v>
      </c>
      <c r="AB363" s="5"/>
      <c r="AC363" s="5"/>
      <c r="AD363" s="4">
        <f t="shared" si="235"/>
        <v>0.88090452961672472</v>
      </c>
      <c r="AE363" s="5">
        <v>10</v>
      </c>
      <c r="AF363" s="5" t="s">
        <v>418</v>
      </c>
      <c r="AG363" s="5" t="s">
        <v>418</v>
      </c>
      <c r="AH363" s="5" t="s">
        <v>418</v>
      </c>
      <c r="AI363" s="5" t="s">
        <v>418</v>
      </c>
      <c r="AJ363" s="31">
        <f t="shared" si="203"/>
        <v>1.0890049698627089</v>
      </c>
      <c r="AK363" s="32">
        <v>77</v>
      </c>
      <c r="AL363" s="24">
        <f t="shared" si="204"/>
        <v>83.9</v>
      </c>
      <c r="AM363" s="24">
        <f t="shared" si="205"/>
        <v>6.9000000000000057</v>
      </c>
      <c r="AN363" s="24"/>
      <c r="AO363" s="24">
        <v>5.9</v>
      </c>
      <c r="AP363" s="24">
        <v>5.8</v>
      </c>
      <c r="AQ363" s="24">
        <v>7.3</v>
      </c>
      <c r="AR363" s="24">
        <v>1.8</v>
      </c>
      <c r="AS363" s="24"/>
      <c r="AT363" s="24">
        <v>4.8</v>
      </c>
      <c r="AU363" s="24">
        <v>2.5</v>
      </c>
      <c r="AV363" s="24">
        <v>9</v>
      </c>
      <c r="AW363" s="24">
        <v>3.9</v>
      </c>
      <c r="AX363" s="24">
        <v>5.4</v>
      </c>
      <c r="AY363" s="24">
        <v>11.8</v>
      </c>
      <c r="AZ363" s="24">
        <v>7</v>
      </c>
      <c r="BA363" s="24">
        <v>15.8</v>
      </c>
      <c r="BB363" s="24">
        <f t="shared" si="206"/>
        <v>2.9</v>
      </c>
      <c r="BC363" s="39"/>
      <c r="BD363" s="39"/>
      <c r="BE363" s="39"/>
      <c r="BF363" s="63"/>
      <c r="BG363" s="63"/>
      <c r="BH363" s="39"/>
      <c r="BI363" s="24">
        <f t="shared" si="207"/>
        <v>2.9</v>
      </c>
      <c r="BJ363" s="24"/>
      <c r="BK363" s="85"/>
      <c r="BL363" s="85"/>
      <c r="BM363" s="85"/>
      <c r="BN363" s="85"/>
      <c r="BO363" s="85"/>
      <c r="BP363" s="85"/>
      <c r="BQ363" s="85"/>
      <c r="BR363" s="85"/>
      <c r="BS363" s="85"/>
      <c r="BT363" s="85"/>
      <c r="BU363" s="85"/>
      <c r="BV363" s="85"/>
      <c r="BW363" s="85"/>
    </row>
    <row r="364" spans="1:205" s="2" customFormat="1" ht="17.100000000000001" customHeight="1">
      <c r="A364" s="33" t="s">
        <v>339</v>
      </c>
      <c r="B364" s="5">
        <v>1</v>
      </c>
      <c r="C364" s="5">
        <v>10</v>
      </c>
      <c r="D364" s="5"/>
      <c r="E364" s="5"/>
      <c r="F364" s="4">
        <f t="shared" si="229"/>
        <v>0.9267296511627906</v>
      </c>
      <c r="G364" s="5">
        <v>10</v>
      </c>
      <c r="H364" s="5"/>
      <c r="I364" s="5"/>
      <c r="J364" s="4">
        <f t="shared" si="230"/>
        <v>1.2294736842105263</v>
      </c>
      <c r="K364" s="69">
        <v>15</v>
      </c>
      <c r="L364" s="5"/>
      <c r="M364" s="5"/>
      <c r="N364" s="4">
        <f t="shared" si="231"/>
        <v>1.2433333333333334</v>
      </c>
      <c r="O364" s="5">
        <v>15</v>
      </c>
      <c r="P364" s="5"/>
      <c r="Q364" s="5"/>
      <c r="R364" s="4">
        <f t="shared" si="232"/>
        <v>1.2475769230769229</v>
      </c>
      <c r="S364" s="5">
        <v>5</v>
      </c>
      <c r="T364" s="5"/>
      <c r="U364" s="5"/>
      <c r="V364" s="4">
        <f t="shared" si="233"/>
        <v>1.0562988505747126</v>
      </c>
      <c r="W364" s="5">
        <v>10</v>
      </c>
      <c r="X364" s="5"/>
      <c r="Y364" s="5"/>
      <c r="Z364" s="4">
        <f t="shared" si="234"/>
        <v>1.0596102246245469</v>
      </c>
      <c r="AA364" s="5">
        <v>10</v>
      </c>
      <c r="AB364" s="5"/>
      <c r="AC364" s="5"/>
      <c r="AD364" s="4">
        <f t="shared" si="235"/>
        <v>0.88090452961672472</v>
      </c>
      <c r="AE364" s="5">
        <v>10</v>
      </c>
      <c r="AF364" s="5" t="s">
        <v>418</v>
      </c>
      <c r="AG364" s="5" t="s">
        <v>418</v>
      </c>
      <c r="AH364" s="5" t="s">
        <v>418</v>
      </c>
      <c r="AI364" s="5" t="s">
        <v>418</v>
      </c>
      <c r="AJ364" s="31">
        <f t="shared" si="203"/>
        <v>1.0890049698627089</v>
      </c>
      <c r="AK364" s="32">
        <v>1378</v>
      </c>
      <c r="AL364" s="24">
        <f t="shared" si="204"/>
        <v>1500.6</v>
      </c>
      <c r="AM364" s="24">
        <f t="shared" si="205"/>
        <v>122.59999999999991</v>
      </c>
      <c r="AN364" s="24"/>
      <c r="AO364" s="24">
        <v>113.6</v>
      </c>
      <c r="AP364" s="24">
        <v>81.3</v>
      </c>
      <c r="AQ364" s="24">
        <v>130</v>
      </c>
      <c r="AR364" s="24">
        <v>133.19999999999999</v>
      </c>
      <c r="AS364" s="24"/>
      <c r="AT364" s="24">
        <v>84.6</v>
      </c>
      <c r="AU364" s="24">
        <v>35.5</v>
      </c>
      <c r="AV364" s="24">
        <v>254.4</v>
      </c>
      <c r="AW364" s="24">
        <v>141.69999999999999</v>
      </c>
      <c r="AX364" s="24">
        <v>139</v>
      </c>
      <c r="AY364" s="24">
        <v>210.9</v>
      </c>
      <c r="AZ364" s="24">
        <v>106.3</v>
      </c>
      <c r="BA364" s="24"/>
      <c r="BB364" s="24">
        <f t="shared" si="206"/>
        <v>70.099999999999994</v>
      </c>
      <c r="BC364" s="63"/>
      <c r="BD364" s="39"/>
      <c r="BE364" s="39"/>
      <c r="BF364" s="63"/>
      <c r="BG364" s="63"/>
      <c r="BH364" s="39"/>
      <c r="BI364" s="24">
        <f t="shared" si="207"/>
        <v>70.099999999999994</v>
      </c>
      <c r="BJ364" s="24"/>
      <c r="BK364" s="85"/>
      <c r="BL364" s="85"/>
      <c r="BM364" s="85"/>
      <c r="BN364" s="85"/>
      <c r="BO364" s="85"/>
      <c r="BP364" s="85"/>
      <c r="BQ364" s="85"/>
      <c r="BR364" s="85"/>
      <c r="BS364" s="85"/>
      <c r="BT364" s="85"/>
      <c r="BU364" s="85"/>
      <c r="BV364" s="85"/>
      <c r="BW364" s="85"/>
    </row>
    <row r="365" spans="1:205" s="2" customFormat="1" ht="17.100000000000001" customHeight="1">
      <c r="A365" s="33" t="s">
        <v>340</v>
      </c>
      <c r="B365" s="5">
        <v>1</v>
      </c>
      <c r="C365" s="5">
        <v>10</v>
      </c>
      <c r="D365" s="5"/>
      <c r="E365" s="5"/>
      <c r="F365" s="4">
        <f t="shared" si="229"/>
        <v>0.9267296511627906</v>
      </c>
      <c r="G365" s="5">
        <v>10</v>
      </c>
      <c r="H365" s="5"/>
      <c r="I365" s="5"/>
      <c r="J365" s="4">
        <f t="shared" si="230"/>
        <v>1.2294736842105263</v>
      </c>
      <c r="K365" s="69">
        <v>15</v>
      </c>
      <c r="L365" s="5"/>
      <c r="M365" s="5"/>
      <c r="N365" s="4">
        <f t="shared" si="231"/>
        <v>1.2433333333333334</v>
      </c>
      <c r="O365" s="5">
        <v>15</v>
      </c>
      <c r="P365" s="5"/>
      <c r="Q365" s="5"/>
      <c r="R365" s="4">
        <f t="shared" si="232"/>
        <v>1.2475769230769229</v>
      </c>
      <c r="S365" s="5">
        <v>5</v>
      </c>
      <c r="T365" s="5"/>
      <c r="U365" s="5"/>
      <c r="V365" s="4">
        <f t="shared" si="233"/>
        <v>1.0562988505747126</v>
      </c>
      <c r="W365" s="5">
        <v>10</v>
      </c>
      <c r="X365" s="5"/>
      <c r="Y365" s="5"/>
      <c r="Z365" s="4">
        <f t="shared" si="234"/>
        <v>1.0596102246245469</v>
      </c>
      <c r="AA365" s="5">
        <v>10</v>
      </c>
      <c r="AB365" s="5"/>
      <c r="AC365" s="5"/>
      <c r="AD365" s="4">
        <f t="shared" si="235"/>
        <v>0.88090452961672472</v>
      </c>
      <c r="AE365" s="5">
        <v>10</v>
      </c>
      <c r="AF365" s="5" t="s">
        <v>418</v>
      </c>
      <c r="AG365" s="5" t="s">
        <v>418</v>
      </c>
      <c r="AH365" s="5" t="s">
        <v>418</v>
      </c>
      <c r="AI365" s="5" t="s">
        <v>418</v>
      </c>
      <c r="AJ365" s="31">
        <f t="shared" si="203"/>
        <v>1.0890049698627089</v>
      </c>
      <c r="AK365" s="32">
        <v>1740</v>
      </c>
      <c r="AL365" s="24">
        <f t="shared" si="204"/>
        <v>1894.9</v>
      </c>
      <c r="AM365" s="24">
        <f t="shared" si="205"/>
        <v>154.90000000000009</v>
      </c>
      <c r="AN365" s="24"/>
      <c r="AO365" s="24">
        <v>126.3</v>
      </c>
      <c r="AP365" s="24">
        <v>156.9</v>
      </c>
      <c r="AQ365" s="24">
        <v>175.8</v>
      </c>
      <c r="AR365" s="24">
        <v>132.6</v>
      </c>
      <c r="AS365" s="24"/>
      <c r="AT365" s="24">
        <v>115.7</v>
      </c>
      <c r="AU365" s="24">
        <v>126.6</v>
      </c>
      <c r="AV365" s="24">
        <v>302.8</v>
      </c>
      <c r="AW365" s="24">
        <v>186.7</v>
      </c>
      <c r="AX365" s="24">
        <v>82.4</v>
      </c>
      <c r="AY365" s="24">
        <v>266.3</v>
      </c>
      <c r="AZ365" s="24">
        <v>134.19999999999999</v>
      </c>
      <c r="BA365" s="24"/>
      <c r="BB365" s="24">
        <f t="shared" si="206"/>
        <v>88.6</v>
      </c>
      <c r="BC365" s="63"/>
      <c r="BD365" s="39"/>
      <c r="BE365" s="39"/>
      <c r="BF365" s="63"/>
      <c r="BG365" s="63"/>
      <c r="BH365" s="39"/>
      <c r="BI365" s="24">
        <f t="shared" si="207"/>
        <v>88.6</v>
      </c>
      <c r="BJ365" s="24"/>
      <c r="BK365" s="85"/>
      <c r="BL365" s="85"/>
      <c r="BM365" s="85"/>
      <c r="BN365" s="85"/>
      <c r="BO365" s="85"/>
      <c r="BP365" s="85"/>
      <c r="BQ365" s="85"/>
      <c r="BR365" s="85"/>
      <c r="BS365" s="85"/>
      <c r="BT365" s="85"/>
      <c r="BU365" s="85"/>
      <c r="BV365" s="85"/>
      <c r="BW365" s="85"/>
    </row>
    <row r="366" spans="1:205" s="2" customFormat="1" ht="17.100000000000001" customHeight="1">
      <c r="A366" s="33" t="s">
        <v>341</v>
      </c>
      <c r="B366" s="5">
        <v>1</v>
      </c>
      <c r="C366" s="5">
        <v>10</v>
      </c>
      <c r="D366" s="5"/>
      <c r="E366" s="5"/>
      <c r="F366" s="4">
        <f t="shared" si="229"/>
        <v>0.9267296511627906</v>
      </c>
      <c r="G366" s="5">
        <v>10</v>
      </c>
      <c r="H366" s="5"/>
      <c r="I366" s="5"/>
      <c r="J366" s="4">
        <f t="shared" si="230"/>
        <v>1.2294736842105263</v>
      </c>
      <c r="K366" s="69">
        <v>15</v>
      </c>
      <c r="L366" s="5"/>
      <c r="M366" s="5"/>
      <c r="N366" s="4">
        <f t="shared" si="231"/>
        <v>1.2433333333333334</v>
      </c>
      <c r="O366" s="5">
        <v>15</v>
      </c>
      <c r="P366" s="5"/>
      <c r="Q366" s="5"/>
      <c r="R366" s="4">
        <f t="shared" si="232"/>
        <v>1.2475769230769229</v>
      </c>
      <c r="S366" s="5">
        <v>5</v>
      </c>
      <c r="T366" s="5"/>
      <c r="U366" s="5"/>
      <c r="V366" s="4">
        <f t="shared" si="233"/>
        <v>1.0562988505747126</v>
      </c>
      <c r="W366" s="5">
        <v>10</v>
      </c>
      <c r="X366" s="5"/>
      <c r="Y366" s="5"/>
      <c r="Z366" s="4">
        <f t="shared" si="234"/>
        <v>1.0596102246245469</v>
      </c>
      <c r="AA366" s="5">
        <v>10</v>
      </c>
      <c r="AB366" s="5"/>
      <c r="AC366" s="5"/>
      <c r="AD366" s="4">
        <f t="shared" si="235"/>
        <v>0.88090452961672472</v>
      </c>
      <c r="AE366" s="5">
        <v>10</v>
      </c>
      <c r="AF366" s="5" t="s">
        <v>418</v>
      </c>
      <c r="AG366" s="5" t="s">
        <v>418</v>
      </c>
      <c r="AH366" s="5" t="s">
        <v>418</v>
      </c>
      <c r="AI366" s="5" t="s">
        <v>418</v>
      </c>
      <c r="AJ366" s="31">
        <f t="shared" si="203"/>
        <v>1.0890049698627089</v>
      </c>
      <c r="AK366" s="32">
        <v>1243</v>
      </c>
      <c r="AL366" s="24">
        <f t="shared" si="204"/>
        <v>1353.6</v>
      </c>
      <c r="AM366" s="24">
        <f t="shared" si="205"/>
        <v>110.59999999999991</v>
      </c>
      <c r="AN366" s="24"/>
      <c r="AO366" s="24">
        <v>128</v>
      </c>
      <c r="AP366" s="24">
        <v>81.400000000000006</v>
      </c>
      <c r="AQ366" s="24">
        <v>98.2</v>
      </c>
      <c r="AR366" s="24">
        <v>114.3</v>
      </c>
      <c r="AS366" s="24"/>
      <c r="AT366" s="24">
        <v>94.7</v>
      </c>
      <c r="AU366" s="24">
        <v>47.3</v>
      </c>
      <c r="AV366" s="24">
        <v>189.1</v>
      </c>
      <c r="AW366" s="24">
        <v>133.30000000000001</v>
      </c>
      <c r="AX366" s="24">
        <v>118</v>
      </c>
      <c r="AY366" s="24">
        <v>190.2</v>
      </c>
      <c r="AZ366" s="24">
        <v>95.9</v>
      </c>
      <c r="BA366" s="24"/>
      <c r="BB366" s="24">
        <f t="shared" si="206"/>
        <v>63.2</v>
      </c>
      <c r="BC366" s="63"/>
      <c r="BD366" s="39"/>
      <c r="BE366" s="39"/>
      <c r="BF366" s="63"/>
      <c r="BG366" s="63"/>
      <c r="BH366" s="39"/>
      <c r="BI366" s="24">
        <f t="shared" si="207"/>
        <v>63.2</v>
      </c>
      <c r="BJ366" s="24"/>
      <c r="BK366" s="85"/>
      <c r="BL366" s="85"/>
      <c r="BM366" s="85"/>
      <c r="BN366" s="85"/>
      <c r="BO366" s="85"/>
      <c r="BP366" s="85"/>
      <c r="BQ366" s="85"/>
      <c r="BR366" s="85"/>
      <c r="BS366" s="85"/>
      <c r="BT366" s="85"/>
      <c r="BU366" s="85"/>
      <c r="BV366" s="85"/>
      <c r="BW366" s="85"/>
    </row>
    <row r="367" spans="1:205" s="2" customFormat="1" ht="17.100000000000001" customHeight="1">
      <c r="A367" s="33" t="s">
        <v>342</v>
      </c>
      <c r="B367" s="5">
        <v>1</v>
      </c>
      <c r="C367" s="5">
        <v>10</v>
      </c>
      <c r="D367" s="5"/>
      <c r="E367" s="5"/>
      <c r="F367" s="4">
        <f t="shared" si="229"/>
        <v>0.9267296511627906</v>
      </c>
      <c r="G367" s="5">
        <v>10</v>
      </c>
      <c r="H367" s="5"/>
      <c r="I367" s="5"/>
      <c r="J367" s="4">
        <f t="shared" si="230"/>
        <v>1.2294736842105263</v>
      </c>
      <c r="K367" s="69">
        <v>15</v>
      </c>
      <c r="L367" s="5"/>
      <c r="M367" s="5"/>
      <c r="N367" s="4">
        <f t="shared" si="231"/>
        <v>1.2433333333333334</v>
      </c>
      <c r="O367" s="5">
        <v>15</v>
      </c>
      <c r="P367" s="5"/>
      <c r="Q367" s="5"/>
      <c r="R367" s="4">
        <f t="shared" si="232"/>
        <v>1.2475769230769229</v>
      </c>
      <c r="S367" s="5">
        <v>5</v>
      </c>
      <c r="T367" s="5"/>
      <c r="U367" s="5"/>
      <c r="V367" s="4">
        <f t="shared" si="233"/>
        <v>1.0562988505747126</v>
      </c>
      <c r="W367" s="5">
        <v>10</v>
      </c>
      <c r="X367" s="5"/>
      <c r="Y367" s="5"/>
      <c r="Z367" s="4">
        <f t="shared" si="234"/>
        <v>1.0596102246245469</v>
      </c>
      <c r="AA367" s="5">
        <v>10</v>
      </c>
      <c r="AB367" s="5"/>
      <c r="AC367" s="5"/>
      <c r="AD367" s="4">
        <f t="shared" si="235"/>
        <v>0.88090452961672472</v>
      </c>
      <c r="AE367" s="5">
        <v>10</v>
      </c>
      <c r="AF367" s="5" t="s">
        <v>418</v>
      </c>
      <c r="AG367" s="5" t="s">
        <v>418</v>
      </c>
      <c r="AH367" s="5" t="s">
        <v>418</v>
      </c>
      <c r="AI367" s="5" t="s">
        <v>418</v>
      </c>
      <c r="AJ367" s="31">
        <f t="shared" si="203"/>
        <v>1.0890049698627089</v>
      </c>
      <c r="AK367" s="32">
        <v>1935</v>
      </c>
      <c r="AL367" s="24">
        <f t="shared" si="204"/>
        <v>2107.1999999999998</v>
      </c>
      <c r="AM367" s="24">
        <f t="shared" si="205"/>
        <v>172.19999999999982</v>
      </c>
      <c r="AN367" s="24"/>
      <c r="AO367" s="24">
        <v>134.19999999999999</v>
      </c>
      <c r="AP367" s="24">
        <v>201.1</v>
      </c>
      <c r="AQ367" s="24">
        <v>185.8</v>
      </c>
      <c r="AR367" s="24">
        <v>236.3</v>
      </c>
      <c r="AS367" s="24"/>
      <c r="AT367" s="24">
        <v>185.5</v>
      </c>
      <c r="AU367" s="24">
        <v>125.7</v>
      </c>
      <c r="AV367" s="24">
        <v>260.5</v>
      </c>
      <c r="AW367" s="24">
        <v>183.1</v>
      </c>
      <c r="AX367" s="24">
        <v>51.1</v>
      </c>
      <c r="AY367" s="24">
        <v>296.2</v>
      </c>
      <c r="AZ367" s="24">
        <v>149.19999999999999</v>
      </c>
      <c r="BA367" s="24"/>
      <c r="BB367" s="24">
        <f t="shared" si="206"/>
        <v>98.5</v>
      </c>
      <c r="BC367" s="63"/>
      <c r="BD367" s="39"/>
      <c r="BE367" s="39"/>
      <c r="BF367" s="63"/>
      <c r="BG367" s="63"/>
      <c r="BH367" s="39"/>
      <c r="BI367" s="24">
        <f t="shared" si="207"/>
        <v>98.5</v>
      </c>
      <c r="BJ367" s="24"/>
      <c r="BK367" s="85"/>
      <c r="BL367" s="85"/>
      <c r="BM367" s="85"/>
      <c r="BN367" s="85"/>
      <c r="BO367" s="85"/>
      <c r="BP367" s="85"/>
      <c r="BQ367" s="85"/>
      <c r="BR367" s="85"/>
      <c r="BS367" s="85"/>
      <c r="BT367" s="85"/>
      <c r="BU367" s="85"/>
      <c r="BV367" s="85"/>
      <c r="BW367" s="85"/>
    </row>
    <row r="368" spans="1:205" s="2" customFormat="1" ht="17.100000000000001" customHeight="1">
      <c r="A368" s="17" t="s">
        <v>343</v>
      </c>
      <c r="B368" s="10"/>
      <c r="C368" s="10"/>
      <c r="D368" s="10"/>
      <c r="E368" s="10"/>
      <c r="F368" s="10"/>
      <c r="G368" s="10"/>
      <c r="H368" s="10"/>
      <c r="I368" s="10"/>
      <c r="J368" s="10"/>
      <c r="K368" s="73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85"/>
      <c r="BL368" s="85"/>
      <c r="BM368" s="85"/>
      <c r="BN368" s="85"/>
      <c r="BO368" s="85"/>
      <c r="BP368" s="85"/>
      <c r="BQ368" s="85"/>
      <c r="BR368" s="85"/>
      <c r="BS368" s="85"/>
      <c r="BT368" s="85"/>
      <c r="BU368" s="85"/>
      <c r="BV368" s="85"/>
      <c r="BW368" s="85"/>
    </row>
    <row r="369" spans="1:75" s="2" customFormat="1" ht="16.7" customHeight="1">
      <c r="A369" s="13" t="s">
        <v>344</v>
      </c>
      <c r="B369" s="5">
        <v>1</v>
      </c>
      <c r="C369" s="5">
        <v>10</v>
      </c>
      <c r="D369" s="5"/>
      <c r="E369" s="5"/>
      <c r="F369" s="4">
        <f>F$56</f>
        <v>0.98984406237504985</v>
      </c>
      <c r="G369" s="5">
        <v>10</v>
      </c>
      <c r="H369" s="5"/>
      <c r="I369" s="5"/>
      <c r="J369" s="4">
        <f>J$56</f>
        <v>1.2197410358565737</v>
      </c>
      <c r="K369" s="69">
        <v>15</v>
      </c>
      <c r="L369" s="5"/>
      <c r="M369" s="5"/>
      <c r="N369" s="4">
        <f>N$56</f>
        <v>1.3</v>
      </c>
      <c r="O369" s="5">
        <v>15</v>
      </c>
      <c r="P369" s="5"/>
      <c r="Q369" s="5"/>
      <c r="R369" s="4">
        <f>R$56</f>
        <v>1.2169142857142856</v>
      </c>
      <c r="S369" s="5">
        <v>5</v>
      </c>
      <c r="T369" s="5"/>
      <c r="U369" s="5"/>
      <c r="V369" s="4">
        <f>V$56</f>
        <v>0.94897959183673475</v>
      </c>
      <c r="W369" s="5">
        <v>10</v>
      </c>
      <c r="X369" s="5"/>
      <c r="Y369" s="5"/>
      <c r="Z369" s="4">
        <f>Z$56</f>
        <v>1.1971649162011173</v>
      </c>
      <c r="AA369" s="5">
        <v>10</v>
      </c>
      <c r="AB369" s="5"/>
      <c r="AC369" s="5"/>
      <c r="AD369" s="4">
        <f>AD$56</f>
        <v>1.1913707280832093</v>
      </c>
      <c r="AE369" s="5">
        <v>10</v>
      </c>
      <c r="AF369" s="5" t="s">
        <v>418</v>
      </c>
      <c r="AG369" s="5" t="s">
        <v>418</v>
      </c>
      <c r="AH369" s="5" t="s">
        <v>418</v>
      </c>
      <c r="AI369" s="5" t="s">
        <v>418</v>
      </c>
      <c r="AJ369" s="31">
        <f t="shared" si="203"/>
        <v>1.1429915288397781</v>
      </c>
      <c r="AK369" s="32">
        <v>2001</v>
      </c>
      <c r="AL369" s="24">
        <f t="shared" si="204"/>
        <v>2287.1</v>
      </c>
      <c r="AM369" s="24">
        <f>AL369-AK369</f>
        <v>286.09999999999991</v>
      </c>
      <c r="AN369" s="24"/>
      <c r="AO369" s="24">
        <v>197.8</v>
      </c>
      <c r="AP369" s="24">
        <v>155.80000000000001</v>
      </c>
      <c r="AQ369" s="24">
        <v>127.2</v>
      </c>
      <c r="AR369" s="24">
        <v>184.3</v>
      </c>
      <c r="AS369" s="24"/>
      <c r="AT369" s="24">
        <v>159.4</v>
      </c>
      <c r="AU369" s="24">
        <v>105.1</v>
      </c>
      <c r="AV369" s="24">
        <v>246.6</v>
      </c>
      <c r="AW369" s="24">
        <v>150.5</v>
      </c>
      <c r="AX369" s="24">
        <v>520.4</v>
      </c>
      <c r="AY369" s="24">
        <v>230.4</v>
      </c>
      <c r="AZ369" s="24">
        <v>133.6</v>
      </c>
      <c r="BA369" s="24"/>
      <c r="BB369" s="24">
        <f t="shared" si="206"/>
        <v>76</v>
      </c>
      <c r="BC369" s="63"/>
      <c r="BD369" s="39"/>
      <c r="BE369" s="39"/>
      <c r="BF369" s="63"/>
      <c r="BG369" s="63"/>
      <c r="BH369" s="39"/>
      <c r="BI369" s="24">
        <f t="shared" si="207"/>
        <v>76</v>
      </c>
      <c r="BJ369" s="24"/>
      <c r="BK369" s="85"/>
      <c r="BL369" s="85"/>
      <c r="BM369" s="85"/>
      <c r="BN369" s="85"/>
      <c r="BO369" s="85"/>
      <c r="BP369" s="85"/>
      <c r="BQ369" s="85"/>
      <c r="BR369" s="85"/>
      <c r="BS369" s="85"/>
      <c r="BT369" s="85"/>
      <c r="BU369" s="85"/>
      <c r="BV369" s="85"/>
      <c r="BW369" s="85"/>
    </row>
    <row r="370" spans="1:75" s="2" customFormat="1" ht="17.100000000000001" customHeight="1">
      <c r="A370" s="13" t="s">
        <v>345</v>
      </c>
      <c r="B370" s="5">
        <v>1</v>
      </c>
      <c r="C370" s="5">
        <v>10</v>
      </c>
      <c r="D370" s="5"/>
      <c r="E370" s="5"/>
      <c r="F370" s="4">
        <f>F$56</f>
        <v>0.98984406237504985</v>
      </c>
      <c r="G370" s="5">
        <v>10</v>
      </c>
      <c r="H370" s="5"/>
      <c r="I370" s="5"/>
      <c r="J370" s="4">
        <f>J$56</f>
        <v>1.2197410358565737</v>
      </c>
      <c r="K370" s="69">
        <v>15</v>
      </c>
      <c r="L370" s="5"/>
      <c r="M370" s="5"/>
      <c r="N370" s="4">
        <f>N$56</f>
        <v>1.3</v>
      </c>
      <c r="O370" s="5">
        <v>15</v>
      </c>
      <c r="P370" s="5"/>
      <c r="Q370" s="5"/>
      <c r="R370" s="4">
        <f>R$56</f>
        <v>1.2169142857142856</v>
      </c>
      <c r="S370" s="5">
        <v>5</v>
      </c>
      <c r="T370" s="5"/>
      <c r="U370" s="5"/>
      <c r="V370" s="4">
        <f>V$56</f>
        <v>0.94897959183673475</v>
      </c>
      <c r="W370" s="5">
        <v>10</v>
      </c>
      <c r="X370" s="5"/>
      <c r="Y370" s="5"/>
      <c r="Z370" s="4">
        <f>Z$56</f>
        <v>1.1971649162011173</v>
      </c>
      <c r="AA370" s="5">
        <v>10</v>
      </c>
      <c r="AB370" s="5"/>
      <c r="AC370" s="5"/>
      <c r="AD370" s="4">
        <f>AD$56</f>
        <v>1.1913707280832093</v>
      </c>
      <c r="AE370" s="5">
        <v>10</v>
      </c>
      <c r="AF370" s="5" t="s">
        <v>418</v>
      </c>
      <c r="AG370" s="5" t="s">
        <v>418</v>
      </c>
      <c r="AH370" s="5" t="s">
        <v>418</v>
      </c>
      <c r="AI370" s="5" t="s">
        <v>418</v>
      </c>
      <c r="AJ370" s="31">
        <f t="shared" si="203"/>
        <v>1.1429915288397781</v>
      </c>
      <c r="AK370" s="32">
        <v>1874</v>
      </c>
      <c r="AL370" s="24">
        <f t="shared" si="204"/>
        <v>2142</v>
      </c>
      <c r="AM370" s="24">
        <f t="shared" si="205"/>
        <v>268</v>
      </c>
      <c r="AN370" s="24"/>
      <c r="AO370" s="24">
        <v>191.9</v>
      </c>
      <c r="AP370" s="24">
        <v>130.9</v>
      </c>
      <c r="AQ370" s="24">
        <v>102.4</v>
      </c>
      <c r="AR370" s="24">
        <v>254</v>
      </c>
      <c r="AS370" s="24"/>
      <c r="AT370" s="24">
        <v>143.9</v>
      </c>
      <c r="AU370" s="24">
        <v>291.10000000000002</v>
      </c>
      <c r="AV370" s="24">
        <v>136.6</v>
      </c>
      <c r="AW370" s="24">
        <v>201</v>
      </c>
      <c r="AX370" s="24">
        <v>278.10000000000002</v>
      </c>
      <c r="AY370" s="24">
        <v>215.8</v>
      </c>
      <c r="AZ370" s="24">
        <v>125.1</v>
      </c>
      <c r="BA370" s="24"/>
      <c r="BB370" s="24">
        <f t="shared" si="206"/>
        <v>71.2</v>
      </c>
      <c r="BC370" s="63"/>
      <c r="BD370" s="39"/>
      <c r="BE370" s="39"/>
      <c r="BF370" s="63"/>
      <c r="BG370" s="63"/>
      <c r="BH370" s="39"/>
      <c r="BI370" s="24">
        <f t="shared" si="207"/>
        <v>71.2</v>
      </c>
      <c r="BJ370" s="24"/>
      <c r="BK370" s="85"/>
      <c r="BL370" s="85"/>
      <c r="BM370" s="85"/>
      <c r="BN370" s="85"/>
      <c r="BO370" s="85"/>
      <c r="BP370" s="85"/>
      <c r="BQ370" s="85"/>
      <c r="BR370" s="85"/>
      <c r="BS370" s="85"/>
      <c r="BT370" s="85"/>
      <c r="BU370" s="85"/>
      <c r="BV370" s="85"/>
      <c r="BW370" s="85"/>
    </row>
    <row r="371" spans="1:75" s="2" customFormat="1" ht="17.100000000000001" customHeight="1">
      <c r="A371" s="33" t="s">
        <v>346</v>
      </c>
      <c r="B371" s="5">
        <v>1</v>
      </c>
      <c r="C371" s="5">
        <v>10</v>
      </c>
      <c r="D371" s="5"/>
      <c r="E371" s="5"/>
      <c r="F371" s="4">
        <f t="shared" ref="F371:F379" si="236">F$56</f>
        <v>0.98984406237504985</v>
      </c>
      <c r="G371" s="5">
        <v>10</v>
      </c>
      <c r="H371" s="5"/>
      <c r="I371" s="5"/>
      <c r="J371" s="4">
        <f t="shared" ref="J371:J379" si="237">J$56</f>
        <v>1.2197410358565737</v>
      </c>
      <c r="K371" s="69">
        <v>15</v>
      </c>
      <c r="L371" s="5"/>
      <c r="M371" s="5"/>
      <c r="N371" s="4">
        <f t="shared" ref="N371:N379" si="238">N$56</f>
        <v>1.3</v>
      </c>
      <c r="O371" s="5">
        <v>15</v>
      </c>
      <c r="P371" s="5"/>
      <c r="Q371" s="5"/>
      <c r="R371" s="4">
        <f t="shared" ref="R371:R379" si="239">R$56</f>
        <v>1.2169142857142856</v>
      </c>
      <c r="S371" s="5">
        <v>5</v>
      </c>
      <c r="T371" s="5"/>
      <c r="U371" s="5"/>
      <c r="V371" s="4">
        <f t="shared" ref="V371:V379" si="240">V$56</f>
        <v>0.94897959183673475</v>
      </c>
      <c r="W371" s="5">
        <v>10</v>
      </c>
      <c r="X371" s="5"/>
      <c r="Y371" s="5"/>
      <c r="Z371" s="4">
        <f t="shared" ref="Z371:Z379" si="241">Z$56</f>
        <v>1.1971649162011173</v>
      </c>
      <c r="AA371" s="5">
        <v>10</v>
      </c>
      <c r="AB371" s="5"/>
      <c r="AC371" s="5"/>
      <c r="AD371" s="4">
        <f t="shared" ref="AD371:AD378" si="242">AD$56</f>
        <v>1.1913707280832093</v>
      </c>
      <c r="AE371" s="5">
        <v>10</v>
      </c>
      <c r="AF371" s="5" t="s">
        <v>418</v>
      </c>
      <c r="AG371" s="5" t="s">
        <v>418</v>
      </c>
      <c r="AH371" s="5" t="s">
        <v>418</v>
      </c>
      <c r="AI371" s="5" t="s">
        <v>418</v>
      </c>
      <c r="AJ371" s="31">
        <f t="shared" si="203"/>
        <v>1.1429915288397781</v>
      </c>
      <c r="AK371" s="32">
        <v>19</v>
      </c>
      <c r="AL371" s="24">
        <f t="shared" si="204"/>
        <v>21.7</v>
      </c>
      <c r="AM371" s="24">
        <f t="shared" si="205"/>
        <v>2.6999999999999993</v>
      </c>
      <c r="AN371" s="24"/>
      <c r="AO371" s="24">
        <v>1.8</v>
      </c>
      <c r="AP371" s="24">
        <v>1.7</v>
      </c>
      <c r="AQ371" s="24">
        <v>1.3</v>
      </c>
      <c r="AR371" s="24">
        <v>2.2999999999999998</v>
      </c>
      <c r="AS371" s="24"/>
      <c r="AT371" s="24">
        <v>1</v>
      </c>
      <c r="AU371" s="24">
        <v>2.4</v>
      </c>
      <c r="AV371" s="24">
        <v>1.7</v>
      </c>
      <c r="AW371" s="24">
        <v>1.3</v>
      </c>
      <c r="AX371" s="24">
        <v>3.8</v>
      </c>
      <c r="AY371" s="24">
        <v>2.2000000000000002</v>
      </c>
      <c r="AZ371" s="24">
        <v>1.2</v>
      </c>
      <c r="BA371" s="24">
        <v>0.2</v>
      </c>
      <c r="BB371" s="24">
        <f t="shared" si="206"/>
        <v>0.8</v>
      </c>
      <c r="BC371" s="39"/>
      <c r="BD371" s="39"/>
      <c r="BE371" s="39"/>
      <c r="BF371" s="63"/>
      <c r="BG371" s="63"/>
      <c r="BH371" s="39"/>
      <c r="BI371" s="24">
        <f t="shared" si="207"/>
        <v>0.8</v>
      </c>
      <c r="BJ371" s="24"/>
      <c r="BK371" s="85"/>
      <c r="BL371" s="85"/>
      <c r="BM371" s="85"/>
      <c r="BN371" s="85"/>
      <c r="BO371" s="85"/>
      <c r="BP371" s="85"/>
      <c r="BQ371" s="85"/>
      <c r="BR371" s="85"/>
      <c r="BS371" s="85"/>
      <c r="BT371" s="85"/>
      <c r="BU371" s="85"/>
      <c r="BV371" s="85"/>
      <c r="BW371" s="85"/>
    </row>
    <row r="372" spans="1:75" s="2" customFormat="1" ht="17.100000000000001" customHeight="1">
      <c r="A372" s="13" t="s">
        <v>347</v>
      </c>
      <c r="B372" s="5">
        <v>1</v>
      </c>
      <c r="C372" s="5">
        <v>10</v>
      </c>
      <c r="D372" s="5"/>
      <c r="E372" s="5"/>
      <c r="F372" s="4">
        <f t="shared" si="236"/>
        <v>0.98984406237504985</v>
      </c>
      <c r="G372" s="5">
        <v>10</v>
      </c>
      <c r="H372" s="5"/>
      <c r="I372" s="5"/>
      <c r="J372" s="4">
        <f t="shared" si="237"/>
        <v>1.2197410358565737</v>
      </c>
      <c r="K372" s="69">
        <v>15</v>
      </c>
      <c r="L372" s="5"/>
      <c r="M372" s="5"/>
      <c r="N372" s="4">
        <f t="shared" si="238"/>
        <v>1.3</v>
      </c>
      <c r="O372" s="5">
        <v>15</v>
      </c>
      <c r="P372" s="5"/>
      <c r="Q372" s="5"/>
      <c r="R372" s="4">
        <f t="shared" si="239"/>
        <v>1.2169142857142856</v>
      </c>
      <c r="S372" s="5">
        <v>5</v>
      </c>
      <c r="T372" s="5"/>
      <c r="U372" s="5"/>
      <c r="V372" s="4">
        <f t="shared" si="240"/>
        <v>0.94897959183673475</v>
      </c>
      <c r="W372" s="5">
        <v>10</v>
      </c>
      <c r="X372" s="5"/>
      <c r="Y372" s="5"/>
      <c r="Z372" s="4">
        <f t="shared" si="241"/>
        <v>1.1971649162011173</v>
      </c>
      <c r="AA372" s="5">
        <v>10</v>
      </c>
      <c r="AB372" s="5"/>
      <c r="AC372" s="5"/>
      <c r="AD372" s="4">
        <f t="shared" si="242"/>
        <v>1.1913707280832093</v>
      </c>
      <c r="AE372" s="5">
        <v>10</v>
      </c>
      <c r="AF372" s="5" t="s">
        <v>418</v>
      </c>
      <c r="AG372" s="5" t="s">
        <v>418</v>
      </c>
      <c r="AH372" s="5" t="s">
        <v>418</v>
      </c>
      <c r="AI372" s="5" t="s">
        <v>418</v>
      </c>
      <c r="AJ372" s="31">
        <f t="shared" si="203"/>
        <v>1.1429915288397781</v>
      </c>
      <c r="AK372" s="32">
        <v>3136</v>
      </c>
      <c r="AL372" s="24">
        <f t="shared" si="204"/>
        <v>3584.4</v>
      </c>
      <c r="AM372" s="24">
        <f t="shared" si="205"/>
        <v>448.40000000000009</v>
      </c>
      <c r="AN372" s="24"/>
      <c r="AO372" s="24">
        <v>278.3</v>
      </c>
      <c r="AP372" s="24">
        <v>304.8</v>
      </c>
      <c r="AQ372" s="24">
        <v>123.1</v>
      </c>
      <c r="AR372" s="24">
        <v>419.4</v>
      </c>
      <c r="AS372" s="24"/>
      <c r="AT372" s="24">
        <v>218.1</v>
      </c>
      <c r="AU372" s="24">
        <v>169.3</v>
      </c>
      <c r="AV372" s="24">
        <v>339.9</v>
      </c>
      <c r="AW372" s="24">
        <v>334.8</v>
      </c>
      <c r="AX372" s="24">
        <v>686.8</v>
      </c>
      <c r="AY372" s="24">
        <v>361.2</v>
      </c>
      <c r="AZ372" s="24">
        <v>209.3</v>
      </c>
      <c r="BA372" s="24">
        <v>20.3</v>
      </c>
      <c r="BB372" s="24">
        <f t="shared" si="206"/>
        <v>119.1</v>
      </c>
      <c r="BC372" s="63"/>
      <c r="BD372" s="39"/>
      <c r="BE372" s="39"/>
      <c r="BF372" s="63"/>
      <c r="BG372" s="63"/>
      <c r="BH372" s="63"/>
      <c r="BI372" s="24">
        <f t="shared" si="207"/>
        <v>119.1</v>
      </c>
      <c r="BJ372" s="24"/>
      <c r="BK372" s="85"/>
      <c r="BL372" s="85"/>
      <c r="BM372" s="85"/>
      <c r="BN372" s="85"/>
      <c r="BO372" s="85"/>
      <c r="BP372" s="85"/>
      <c r="BQ372" s="85"/>
      <c r="BR372" s="85"/>
      <c r="BS372" s="85"/>
      <c r="BT372" s="85"/>
      <c r="BU372" s="85"/>
      <c r="BV372" s="85"/>
      <c r="BW372" s="85"/>
    </row>
    <row r="373" spans="1:75" s="2" customFormat="1" ht="17.100000000000001" customHeight="1">
      <c r="A373" s="13" t="s">
        <v>348</v>
      </c>
      <c r="B373" s="5">
        <v>1</v>
      </c>
      <c r="C373" s="5">
        <v>10</v>
      </c>
      <c r="D373" s="5"/>
      <c r="E373" s="5"/>
      <c r="F373" s="4">
        <f t="shared" si="236"/>
        <v>0.98984406237504985</v>
      </c>
      <c r="G373" s="5">
        <v>10</v>
      </c>
      <c r="H373" s="5"/>
      <c r="I373" s="5"/>
      <c r="J373" s="4">
        <f t="shared" si="237"/>
        <v>1.2197410358565737</v>
      </c>
      <c r="K373" s="69">
        <v>15</v>
      </c>
      <c r="L373" s="5"/>
      <c r="M373" s="5"/>
      <c r="N373" s="4">
        <f t="shared" si="238"/>
        <v>1.3</v>
      </c>
      <c r="O373" s="5">
        <v>15</v>
      </c>
      <c r="P373" s="5"/>
      <c r="Q373" s="5"/>
      <c r="R373" s="4">
        <f t="shared" si="239"/>
        <v>1.2169142857142856</v>
      </c>
      <c r="S373" s="5">
        <v>5</v>
      </c>
      <c r="T373" s="5"/>
      <c r="U373" s="5"/>
      <c r="V373" s="4">
        <f t="shared" si="240"/>
        <v>0.94897959183673475</v>
      </c>
      <c r="W373" s="5">
        <v>10</v>
      </c>
      <c r="X373" s="5"/>
      <c r="Y373" s="5"/>
      <c r="Z373" s="4">
        <f t="shared" si="241"/>
        <v>1.1971649162011173</v>
      </c>
      <c r="AA373" s="5">
        <v>10</v>
      </c>
      <c r="AB373" s="5"/>
      <c r="AC373" s="5"/>
      <c r="AD373" s="4">
        <f t="shared" si="242"/>
        <v>1.1913707280832093</v>
      </c>
      <c r="AE373" s="5">
        <v>10</v>
      </c>
      <c r="AF373" s="5" t="s">
        <v>418</v>
      </c>
      <c r="AG373" s="5" t="s">
        <v>418</v>
      </c>
      <c r="AH373" s="5" t="s">
        <v>418</v>
      </c>
      <c r="AI373" s="5" t="s">
        <v>418</v>
      </c>
      <c r="AJ373" s="31">
        <f t="shared" si="203"/>
        <v>1.1429915288397781</v>
      </c>
      <c r="AK373" s="32">
        <v>2358</v>
      </c>
      <c r="AL373" s="24">
        <f t="shared" si="204"/>
        <v>2695.2</v>
      </c>
      <c r="AM373" s="24">
        <f t="shared" si="205"/>
        <v>337.19999999999982</v>
      </c>
      <c r="AN373" s="24"/>
      <c r="AO373" s="24">
        <v>158.80000000000001</v>
      </c>
      <c r="AP373" s="24">
        <v>252.9</v>
      </c>
      <c r="AQ373" s="24">
        <v>34.9</v>
      </c>
      <c r="AR373" s="24">
        <v>264.7</v>
      </c>
      <c r="AS373" s="24"/>
      <c r="AT373" s="24">
        <v>217.1</v>
      </c>
      <c r="AU373" s="24">
        <v>125.6</v>
      </c>
      <c r="AV373" s="24">
        <v>298.8</v>
      </c>
      <c r="AW373" s="24">
        <v>250.8</v>
      </c>
      <c r="AX373" s="24">
        <v>497</v>
      </c>
      <c r="AY373" s="24">
        <v>271.60000000000002</v>
      </c>
      <c r="AZ373" s="24">
        <v>157.4</v>
      </c>
      <c r="BA373" s="24">
        <v>76</v>
      </c>
      <c r="BB373" s="24">
        <f t="shared" si="206"/>
        <v>89.6</v>
      </c>
      <c r="BC373" s="63"/>
      <c r="BD373" s="39"/>
      <c r="BE373" s="39"/>
      <c r="BF373" s="63"/>
      <c r="BG373" s="63"/>
      <c r="BH373" s="39"/>
      <c r="BI373" s="24">
        <f t="shared" si="207"/>
        <v>89.6</v>
      </c>
      <c r="BJ373" s="24"/>
      <c r="BK373" s="85"/>
      <c r="BL373" s="85"/>
      <c r="BM373" s="85"/>
      <c r="BN373" s="85"/>
      <c r="BO373" s="85"/>
      <c r="BP373" s="85"/>
      <c r="BQ373" s="85"/>
      <c r="BR373" s="85"/>
      <c r="BS373" s="85"/>
      <c r="BT373" s="85"/>
      <c r="BU373" s="85"/>
      <c r="BV373" s="85"/>
      <c r="BW373" s="85"/>
    </row>
    <row r="374" spans="1:75" s="2" customFormat="1" ht="17.100000000000001" customHeight="1">
      <c r="A374" s="13" t="s">
        <v>349</v>
      </c>
      <c r="B374" s="5">
        <v>1</v>
      </c>
      <c r="C374" s="5">
        <v>10</v>
      </c>
      <c r="D374" s="5"/>
      <c r="E374" s="5"/>
      <c r="F374" s="4">
        <f t="shared" si="236"/>
        <v>0.98984406237504985</v>
      </c>
      <c r="G374" s="5">
        <v>10</v>
      </c>
      <c r="H374" s="5"/>
      <c r="I374" s="5"/>
      <c r="J374" s="4">
        <f t="shared" si="237"/>
        <v>1.2197410358565737</v>
      </c>
      <c r="K374" s="69">
        <v>15</v>
      </c>
      <c r="L374" s="5"/>
      <c r="M374" s="5"/>
      <c r="N374" s="4">
        <f t="shared" si="238"/>
        <v>1.3</v>
      </c>
      <c r="O374" s="5">
        <v>15</v>
      </c>
      <c r="P374" s="5"/>
      <c r="Q374" s="5"/>
      <c r="R374" s="4">
        <f t="shared" si="239"/>
        <v>1.2169142857142856</v>
      </c>
      <c r="S374" s="5">
        <v>5</v>
      </c>
      <c r="T374" s="5"/>
      <c r="U374" s="5"/>
      <c r="V374" s="4">
        <f t="shared" si="240"/>
        <v>0.94897959183673475</v>
      </c>
      <c r="W374" s="5">
        <v>10</v>
      </c>
      <c r="X374" s="5"/>
      <c r="Y374" s="5"/>
      <c r="Z374" s="4">
        <f t="shared" si="241"/>
        <v>1.1971649162011173</v>
      </c>
      <c r="AA374" s="5">
        <v>10</v>
      </c>
      <c r="AB374" s="5"/>
      <c r="AC374" s="5"/>
      <c r="AD374" s="4">
        <f t="shared" si="242"/>
        <v>1.1913707280832093</v>
      </c>
      <c r="AE374" s="5">
        <v>10</v>
      </c>
      <c r="AF374" s="5" t="s">
        <v>418</v>
      </c>
      <c r="AG374" s="5" t="s">
        <v>418</v>
      </c>
      <c r="AH374" s="5" t="s">
        <v>418</v>
      </c>
      <c r="AI374" s="5" t="s">
        <v>418</v>
      </c>
      <c r="AJ374" s="31">
        <f t="shared" si="203"/>
        <v>1.1429915288397781</v>
      </c>
      <c r="AK374" s="32">
        <v>2761</v>
      </c>
      <c r="AL374" s="24">
        <f t="shared" si="204"/>
        <v>3155.8</v>
      </c>
      <c r="AM374" s="24">
        <f t="shared" si="205"/>
        <v>394.80000000000018</v>
      </c>
      <c r="AN374" s="24"/>
      <c r="AO374" s="24">
        <v>191.9</v>
      </c>
      <c r="AP374" s="24">
        <v>191.4</v>
      </c>
      <c r="AQ374" s="24">
        <v>180</v>
      </c>
      <c r="AR374" s="24">
        <v>313.5</v>
      </c>
      <c r="AS374" s="24"/>
      <c r="AT374" s="24">
        <v>202.3</v>
      </c>
      <c r="AU374" s="24">
        <v>0</v>
      </c>
      <c r="AV374" s="24">
        <v>437.4</v>
      </c>
      <c r="AW374" s="24">
        <v>296.2</v>
      </c>
      <c r="AX374" s="24">
        <v>707.8</v>
      </c>
      <c r="AY374" s="24">
        <v>318</v>
      </c>
      <c r="AZ374" s="24">
        <v>184.3</v>
      </c>
      <c r="BA374" s="24">
        <v>28.1</v>
      </c>
      <c r="BB374" s="24">
        <f t="shared" si="206"/>
        <v>104.9</v>
      </c>
      <c r="BC374" s="63"/>
      <c r="BD374" s="39"/>
      <c r="BE374" s="39"/>
      <c r="BF374" s="63"/>
      <c r="BG374" s="63"/>
      <c r="BH374" s="39"/>
      <c r="BI374" s="24">
        <f t="shared" si="207"/>
        <v>104.9</v>
      </c>
      <c r="BJ374" s="24"/>
      <c r="BK374" s="85"/>
      <c r="BL374" s="85"/>
      <c r="BM374" s="85"/>
      <c r="BN374" s="85"/>
      <c r="BO374" s="85"/>
      <c r="BP374" s="85"/>
      <c r="BQ374" s="85"/>
      <c r="BR374" s="85"/>
      <c r="BS374" s="85"/>
      <c r="BT374" s="85"/>
      <c r="BU374" s="85"/>
      <c r="BV374" s="85"/>
      <c r="BW374" s="85"/>
    </row>
    <row r="375" spans="1:75" s="2" customFormat="1" ht="17.100000000000001" customHeight="1">
      <c r="A375" s="13" t="s">
        <v>350</v>
      </c>
      <c r="B375" s="5">
        <v>1</v>
      </c>
      <c r="C375" s="5">
        <v>10</v>
      </c>
      <c r="D375" s="5"/>
      <c r="E375" s="5"/>
      <c r="F375" s="4">
        <f>F$56</f>
        <v>0.98984406237504985</v>
      </c>
      <c r="G375" s="5">
        <v>10</v>
      </c>
      <c r="H375" s="5"/>
      <c r="I375" s="5"/>
      <c r="J375" s="4">
        <f>J$56</f>
        <v>1.2197410358565737</v>
      </c>
      <c r="K375" s="69">
        <v>15</v>
      </c>
      <c r="L375" s="5"/>
      <c r="M375" s="5"/>
      <c r="N375" s="4">
        <f>N$56</f>
        <v>1.3</v>
      </c>
      <c r="O375" s="5">
        <v>15</v>
      </c>
      <c r="P375" s="5"/>
      <c r="Q375" s="5"/>
      <c r="R375" s="4">
        <f>R$56</f>
        <v>1.2169142857142856</v>
      </c>
      <c r="S375" s="5">
        <v>5</v>
      </c>
      <c r="T375" s="5"/>
      <c r="U375" s="5"/>
      <c r="V375" s="4">
        <f>V$56</f>
        <v>0.94897959183673475</v>
      </c>
      <c r="W375" s="5">
        <v>10</v>
      </c>
      <c r="X375" s="5"/>
      <c r="Y375" s="5"/>
      <c r="Z375" s="4">
        <f>Z$56</f>
        <v>1.1971649162011173</v>
      </c>
      <c r="AA375" s="5">
        <v>10</v>
      </c>
      <c r="AB375" s="5"/>
      <c r="AC375" s="5"/>
      <c r="AD375" s="4">
        <f>AD$56</f>
        <v>1.1913707280832093</v>
      </c>
      <c r="AE375" s="5">
        <v>10</v>
      </c>
      <c r="AF375" s="5" t="s">
        <v>418</v>
      </c>
      <c r="AG375" s="5" t="s">
        <v>418</v>
      </c>
      <c r="AH375" s="5" t="s">
        <v>418</v>
      </c>
      <c r="AI375" s="5" t="s">
        <v>418</v>
      </c>
      <c r="AJ375" s="31">
        <f t="shared" si="203"/>
        <v>1.1429915288397781</v>
      </c>
      <c r="AK375" s="32">
        <v>1983</v>
      </c>
      <c r="AL375" s="24">
        <f t="shared" si="204"/>
        <v>2266.6</v>
      </c>
      <c r="AM375" s="24">
        <f t="shared" si="205"/>
        <v>283.59999999999991</v>
      </c>
      <c r="AN375" s="24"/>
      <c r="AO375" s="24">
        <v>212.7</v>
      </c>
      <c r="AP375" s="24">
        <v>206.1</v>
      </c>
      <c r="AQ375" s="24">
        <v>98.4</v>
      </c>
      <c r="AR375" s="24">
        <v>219.5</v>
      </c>
      <c r="AS375" s="24"/>
      <c r="AT375" s="24">
        <v>212.7</v>
      </c>
      <c r="AU375" s="24">
        <v>210.4</v>
      </c>
      <c r="AV375" s="24">
        <v>153.6</v>
      </c>
      <c r="AW375" s="24">
        <v>212.7</v>
      </c>
      <c r="AX375" s="24">
        <v>304.39999999999998</v>
      </c>
      <c r="AY375" s="24">
        <v>228.4</v>
      </c>
      <c r="AZ375" s="24">
        <v>132.4</v>
      </c>
      <c r="BA375" s="24"/>
      <c r="BB375" s="24">
        <f t="shared" si="206"/>
        <v>75.3</v>
      </c>
      <c r="BC375" s="63"/>
      <c r="BD375" s="39"/>
      <c r="BE375" s="39"/>
      <c r="BF375" s="63"/>
      <c r="BG375" s="63"/>
      <c r="BH375" s="39"/>
      <c r="BI375" s="24">
        <f t="shared" si="207"/>
        <v>75.3</v>
      </c>
      <c r="BJ375" s="24"/>
      <c r="BK375" s="85"/>
      <c r="BL375" s="85"/>
      <c r="BM375" s="85"/>
      <c r="BN375" s="85"/>
      <c r="BO375" s="85"/>
      <c r="BP375" s="85"/>
      <c r="BQ375" s="85"/>
      <c r="BR375" s="85"/>
      <c r="BS375" s="85"/>
      <c r="BT375" s="85"/>
      <c r="BU375" s="85"/>
      <c r="BV375" s="85"/>
      <c r="BW375" s="85"/>
    </row>
    <row r="376" spans="1:75" s="2" customFormat="1" ht="17.100000000000001" customHeight="1">
      <c r="A376" s="13" t="s">
        <v>351</v>
      </c>
      <c r="B376" s="5">
        <v>1</v>
      </c>
      <c r="C376" s="5">
        <v>10</v>
      </c>
      <c r="D376" s="5"/>
      <c r="E376" s="5"/>
      <c r="F376" s="4">
        <f t="shared" si="236"/>
        <v>0.98984406237504985</v>
      </c>
      <c r="G376" s="5">
        <v>10</v>
      </c>
      <c r="H376" s="5"/>
      <c r="I376" s="5"/>
      <c r="J376" s="4">
        <f t="shared" si="237"/>
        <v>1.2197410358565737</v>
      </c>
      <c r="K376" s="69">
        <v>15</v>
      </c>
      <c r="L376" s="5"/>
      <c r="M376" s="5"/>
      <c r="N376" s="4">
        <f t="shared" si="238"/>
        <v>1.3</v>
      </c>
      <c r="O376" s="5">
        <v>15</v>
      </c>
      <c r="P376" s="5"/>
      <c r="Q376" s="5"/>
      <c r="R376" s="4">
        <f t="shared" si="239"/>
        <v>1.2169142857142856</v>
      </c>
      <c r="S376" s="5">
        <v>5</v>
      </c>
      <c r="T376" s="5"/>
      <c r="U376" s="5"/>
      <c r="V376" s="4">
        <f t="shared" si="240"/>
        <v>0.94897959183673475</v>
      </c>
      <c r="W376" s="5">
        <v>10</v>
      </c>
      <c r="X376" s="5"/>
      <c r="Y376" s="5"/>
      <c r="Z376" s="4">
        <f t="shared" si="241"/>
        <v>1.1971649162011173</v>
      </c>
      <c r="AA376" s="5">
        <v>10</v>
      </c>
      <c r="AB376" s="5"/>
      <c r="AC376" s="5"/>
      <c r="AD376" s="4">
        <f t="shared" si="242"/>
        <v>1.1913707280832093</v>
      </c>
      <c r="AE376" s="5">
        <v>10</v>
      </c>
      <c r="AF376" s="5" t="s">
        <v>418</v>
      </c>
      <c r="AG376" s="5" t="s">
        <v>418</v>
      </c>
      <c r="AH376" s="5" t="s">
        <v>418</v>
      </c>
      <c r="AI376" s="5" t="s">
        <v>418</v>
      </c>
      <c r="AJ376" s="31">
        <f t="shared" si="203"/>
        <v>1.1429915288397781</v>
      </c>
      <c r="AK376" s="32">
        <v>1590</v>
      </c>
      <c r="AL376" s="24">
        <f t="shared" si="204"/>
        <v>1817.4</v>
      </c>
      <c r="AM376" s="24">
        <f t="shared" si="205"/>
        <v>227.40000000000009</v>
      </c>
      <c r="AN376" s="24"/>
      <c r="AO376" s="24">
        <v>165</v>
      </c>
      <c r="AP376" s="24">
        <v>117</v>
      </c>
      <c r="AQ376" s="24">
        <v>83.4</v>
      </c>
      <c r="AR376" s="24">
        <v>167.7</v>
      </c>
      <c r="AS376" s="24"/>
      <c r="AT376" s="24">
        <v>166</v>
      </c>
      <c r="AU376" s="24">
        <v>100.8</v>
      </c>
      <c r="AV376" s="24">
        <v>128.30000000000001</v>
      </c>
      <c r="AW376" s="24">
        <v>170.6</v>
      </c>
      <c r="AX376" s="24">
        <v>368.9</v>
      </c>
      <c r="AY376" s="24">
        <v>183.1</v>
      </c>
      <c r="AZ376" s="24">
        <v>106.1</v>
      </c>
      <c r="BA376" s="24"/>
      <c r="BB376" s="24">
        <f t="shared" si="206"/>
        <v>60.5</v>
      </c>
      <c r="BC376" s="63"/>
      <c r="BD376" s="39"/>
      <c r="BE376" s="39"/>
      <c r="BF376" s="63"/>
      <c r="BG376" s="63"/>
      <c r="BH376" s="39"/>
      <c r="BI376" s="24">
        <f t="shared" si="207"/>
        <v>60.5</v>
      </c>
      <c r="BJ376" s="24"/>
      <c r="BK376" s="85"/>
      <c r="BL376" s="85"/>
      <c r="BM376" s="85"/>
      <c r="BN376" s="85"/>
      <c r="BO376" s="85"/>
      <c r="BP376" s="85"/>
      <c r="BQ376" s="85"/>
      <c r="BR376" s="85"/>
      <c r="BS376" s="85"/>
      <c r="BT376" s="85"/>
      <c r="BU376" s="85"/>
      <c r="BV376" s="85"/>
      <c r="BW376" s="85"/>
    </row>
    <row r="377" spans="1:75" s="2" customFormat="1" ht="17.100000000000001" customHeight="1">
      <c r="A377" s="13" t="s">
        <v>352</v>
      </c>
      <c r="B377" s="5">
        <v>1</v>
      </c>
      <c r="C377" s="5">
        <v>10</v>
      </c>
      <c r="D377" s="5"/>
      <c r="E377" s="5"/>
      <c r="F377" s="4">
        <f t="shared" si="236"/>
        <v>0.98984406237504985</v>
      </c>
      <c r="G377" s="5">
        <v>10</v>
      </c>
      <c r="H377" s="5"/>
      <c r="I377" s="5"/>
      <c r="J377" s="4">
        <f t="shared" si="237"/>
        <v>1.2197410358565737</v>
      </c>
      <c r="K377" s="69">
        <v>15</v>
      </c>
      <c r="L377" s="5"/>
      <c r="M377" s="5"/>
      <c r="N377" s="4">
        <f t="shared" si="238"/>
        <v>1.3</v>
      </c>
      <c r="O377" s="5">
        <v>15</v>
      </c>
      <c r="P377" s="5"/>
      <c r="Q377" s="5"/>
      <c r="R377" s="4">
        <f t="shared" si="239"/>
        <v>1.2169142857142856</v>
      </c>
      <c r="S377" s="5">
        <v>5</v>
      </c>
      <c r="T377" s="5"/>
      <c r="U377" s="5"/>
      <c r="V377" s="4">
        <f t="shared" si="240"/>
        <v>0.94897959183673475</v>
      </c>
      <c r="W377" s="5">
        <v>10</v>
      </c>
      <c r="X377" s="5"/>
      <c r="Y377" s="5"/>
      <c r="Z377" s="4">
        <f t="shared" si="241"/>
        <v>1.1971649162011173</v>
      </c>
      <c r="AA377" s="5">
        <v>10</v>
      </c>
      <c r="AB377" s="5"/>
      <c r="AC377" s="5"/>
      <c r="AD377" s="4">
        <f t="shared" si="242"/>
        <v>1.1913707280832093</v>
      </c>
      <c r="AE377" s="5">
        <v>10</v>
      </c>
      <c r="AF377" s="5" t="s">
        <v>418</v>
      </c>
      <c r="AG377" s="5" t="s">
        <v>418</v>
      </c>
      <c r="AH377" s="5" t="s">
        <v>418</v>
      </c>
      <c r="AI377" s="5" t="s">
        <v>418</v>
      </c>
      <c r="AJ377" s="31">
        <f t="shared" si="203"/>
        <v>1.1429915288397781</v>
      </c>
      <c r="AK377" s="32">
        <v>2411</v>
      </c>
      <c r="AL377" s="24">
        <f t="shared" si="204"/>
        <v>2755.8</v>
      </c>
      <c r="AM377" s="24">
        <f t="shared" si="205"/>
        <v>344.80000000000018</v>
      </c>
      <c r="AN377" s="24"/>
      <c r="AO377" s="24">
        <v>258.60000000000002</v>
      </c>
      <c r="AP377" s="24">
        <v>161.5</v>
      </c>
      <c r="AQ377" s="24">
        <v>198</v>
      </c>
      <c r="AR377" s="24">
        <v>288.7</v>
      </c>
      <c r="AS377" s="24"/>
      <c r="AT377" s="24">
        <v>198.9</v>
      </c>
      <c r="AU377" s="24">
        <v>144.19999999999999</v>
      </c>
      <c r="AV377" s="24">
        <v>224.9</v>
      </c>
      <c r="AW377" s="24">
        <v>258.60000000000002</v>
      </c>
      <c r="AX377" s="24">
        <v>488.7</v>
      </c>
      <c r="AY377" s="24">
        <v>277.8</v>
      </c>
      <c r="AZ377" s="24">
        <v>160.9</v>
      </c>
      <c r="BA377" s="24">
        <v>3.4</v>
      </c>
      <c r="BB377" s="24">
        <f t="shared" si="206"/>
        <v>91.6</v>
      </c>
      <c r="BC377" s="63"/>
      <c r="BD377" s="39"/>
      <c r="BE377" s="39"/>
      <c r="BF377" s="63"/>
      <c r="BG377" s="63"/>
      <c r="BH377" s="39"/>
      <c r="BI377" s="24">
        <f t="shared" si="207"/>
        <v>91.6</v>
      </c>
      <c r="BJ377" s="24"/>
      <c r="BK377" s="85"/>
      <c r="BL377" s="85"/>
      <c r="BM377" s="85"/>
      <c r="BN377" s="85"/>
      <c r="BO377" s="85"/>
      <c r="BP377" s="85"/>
      <c r="BQ377" s="85"/>
      <c r="BR377" s="85"/>
      <c r="BS377" s="85"/>
      <c r="BT377" s="85"/>
      <c r="BU377" s="85"/>
      <c r="BV377" s="85"/>
      <c r="BW377" s="85"/>
    </row>
    <row r="378" spans="1:75" s="2" customFormat="1" ht="17.100000000000001" customHeight="1">
      <c r="A378" s="13" t="s">
        <v>353</v>
      </c>
      <c r="B378" s="5">
        <v>1</v>
      </c>
      <c r="C378" s="5">
        <v>10</v>
      </c>
      <c r="D378" s="5"/>
      <c r="E378" s="5"/>
      <c r="F378" s="4">
        <f t="shared" si="236"/>
        <v>0.98984406237504985</v>
      </c>
      <c r="G378" s="5">
        <v>10</v>
      </c>
      <c r="H378" s="5"/>
      <c r="I378" s="5"/>
      <c r="J378" s="4">
        <f t="shared" si="237"/>
        <v>1.2197410358565737</v>
      </c>
      <c r="K378" s="69">
        <v>15</v>
      </c>
      <c r="L378" s="5"/>
      <c r="M378" s="5"/>
      <c r="N378" s="4">
        <f t="shared" si="238"/>
        <v>1.3</v>
      </c>
      <c r="O378" s="5">
        <v>15</v>
      </c>
      <c r="P378" s="5"/>
      <c r="Q378" s="5"/>
      <c r="R378" s="4">
        <f t="shared" si="239"/>
        <v>1.2169142857142856</v>
      </c>
      <c r="S378" s="5">
        <v>5</v>
      </c>
      <c r="T378" s="5"/>
      <c r="U378" s="5"/>
      <c r="V378" s="4">
        <f t="shared" si="240"/>
        <v>0.94897959183673475</v>
      </c>
      <c r="W378" s="5">
        <v>10</v>
      </c>
      <c r="X378" s="5"/>
      <c r="Y378" s="5"/>
      <c r="Z378" s="4">
        <f t="shared" si="241"/>
        <v>1.1971649162011173</v>
      </c>
      <c r="AA378" s="5">
        <v>10</v>
      </c>
      <c r="AB378" s="5"/>
      <c r="AC378" s="5"/>
      <c r="AD378" s="4">
        <f t="shared" si="242"/>
        <v>1.1913707280832093</v>
      </c>
      <c r="AE378" s="5">
        <v>10</v>
      </c>
      <c r="AF378" s="5" t="s">
        <v>418</v>
      </c>
      <c r="AG378" s="5" t="s">
        <v>418</v>
      </c>
      <c r="AH378" s="5" t="s">
        <v>418</v>
      </c>
      <c r="AI378" s="5" t="s">
        <v>418</v>
      </c>
      <c r="AJ378" s="31">
        <f t="shared" si="203"/>
        <v>1.1429915288397781</v>
      </c>
      <c r="AK378" s="32">
        <v>1837</v>
      </c>
      <c r="AL378" s="24">
        <f t="shared" si="204"/>
        <v>2099.6999999999998</v>
      </c>
      <c r="AM378" s="24">
        <f t="shared" si="205"/>
        <v>262.69999999999982</v>
      </c>
      <c r="AN378" s="24"/>
      <c r="AO378" s="24">
        <v>105.7</v>
      </c>
      <c r="AP378" s="24">
        <v>128.5</v>
      </c>
      <c r="AQ378" s="24">
        <v>147.4</v>
      </c>
      <c r="AR378" s="24">
        <v>218.3</v>
      </c>
      <c r="AS378" s="24"/>
      <c r="AT378" s="24">
        <v>179.6</v>
      </c>
      <c r="AU378" s="24">
        <v>114.1</v>
      </c>
      <c r="AV378" s="24">
        <v>193.2</v>
      </c>
      <c r="AW378" s="24">
        <v>197.1</v>
      </c>
      <c r="AX378" s="24">
        <v>390.2</v>
      </c>
      <c r="AY378" s="24">
        <v>211.6</v>
      </c>
      <c r="AZ378" s="24">
        <v>122.6</v>
      </c>
      <c r="BA378" s="24">
        <v>21.6</v>
      </c>
      <c r="BB378" s="24">
        <f t="shared" si="206"/>
        <v>69.8</v>
      </c>
      <c r="BC378" s="63"/>
      <c r="BD378" s="39"/>
      <c r="BE378" s="39"/>
      <c r="BF378" s="63"/>
      <c r="BG378" s="63"/>
      <c r="BH378" s="39"/>
      <c r="BI378" s="24">
        <f t="shared" si="207"/>
        <v>69.8</v>
      </c>
      <c r="BJ378" s="24"/>
      <c r="BK378" s="85"/>
      <c r="BL378" s="85"/>
      <c r="BM378" s="85"/>
      <c r="BN378" s="85"/>
      <c r="BO378" s="85"/>
      <c r="BP378" s="85"/>
      <c r="BQ378" s="85"/>
      <c r="BR378" s="85"/>
      <c r="BS378" s="85"/>
      <c r="BT378" s="85"/>
      <c r="BU378" s="85"/>
      <c r="BV378" s="85"/>
      <c r="BW378" s="85"/>
    </row>
    <row r="379" spans="1:75" s="2" customFormat="1" ht="17.100000000000001" customHeight="1">
      <c r="A379" s="13" t="s">
        <v>354</v>
      </c>
      <c r="B379" s="5">
        <v>1</v>
      </c>
      <c r="C379" s="5">
        <v>10</v>
      </c>
      <c r="D379" s="5"/>
      <c r="E379" s="5"/>
      <c r="F379" s="4">
        <f t="shared" si="236"/>
        <v>0.98984406237504985</v>
      </c>
      <c r="G379" s="5">
        <v>10</v>
      </c>
      <c r="H379" s="5"/>
      <c r="I379" s="5"/>
      <c r="J379" s="4">
        <f t="shared" si="237"/>
        <v>1.2197410358565737</v>
      </c>
      <c r="K379" s="69">
        <v>15</v>
      </c>
      <c r="L379" s="5"/>
      <c r="M379" s="5"/>
      <c r="N379" s="4">
        <f t="shared" si="238"/>
        <v>1.3</v>
      </c>
      <c r="O379" s="5">
        <v>15</v>
      </c>
      <c r="P379" s="5"/>
      <c r="Q379" s="5"/>
      <c r="R379" s="4">
        <f t="shared" si="239"/>
        <v>1.2169142857142856</v>
      </c>
      <c r="S379" s="5">
        <v>5</v>
      </c>
      <c r="T379" s="5"/>
      <c r="U379" s="5"/>
      <c r="V379" s="4">
        <f t="shared" si="240"/>
        <v>0.94897959183673475</v>
      </c>
      <c r="W379" s="5">
        <v>10</v>
      </c>
      <c r="X379" s="5"/>
      <c r="Y379" s="5"/>
      <c r="Z379" s="4">
        <f t="shared" si="241"/>
        <v>1.1971649162011173</v>
      </c>
      <c r="AA379" s="5">
        <v>10</v>
      </c>
      <c r="AB379" s="5"/>
      <c r="AC379" s="5"/>
      <c r="AD379" s="4">
        <f>AD$56</f>
        <v>1.1913707280832093</v>
      </c>
      <c r="AE379" s="5">
        <v>10</v>
      </c>
      <c r="AF379" s="5" t="s">
        <v>418</v>
      </c>
      <c r="AG379" s="5" t="s">
        <v>418</v>
      </c>
      <c r="AH379" s="5" t="s">
        <v>418</v>
      </c>
      <c r="AI379" s="5" t="s">
        <v>418</v>
      </c>
      <c r="AJ379" s="31">
        <f t="shared" ref="AJ379:AJ380" si="243">(B379*C379+F379*G379+J379*K379+N379*O379+R379*S379+V379*W379+Z379*AA379+AD379*AE379)/(C379+G379+K379+O379+S379+W379+AA379+AE379)</f>
        <v>1.1429915288397781</v>
      </c>
      <c r="AK379" s="32">
        <v>1771</v>
      </c>
      <c r="AL379" s="24">
        <f t="shared" ref="AL379" si="244">ROUND(AJ379*AK379,1)</f>
        <v>2024.2</v>
      </c>
      <c r="AM379" s="24">
        <f t="shared" ref="AM379:AM380" si="245">AL379-AK379</f>
        <v>253.20000000000005</v>
      </c>
      <c r="AN379" s="24"/>
      <c r="AO379" s="24">
        <v>135.69999999999999</v>
      </c>
      <c r="AP379" s="24">
        <v>169.2</v>
      </c>
      <c r="AQ379" s="24">
        <v>80.099999999999994</v>
      </c>
      <c r="AR379" s="24">
        <v>199</v>
      </c>
      <c r="AS379" s="24"/>
      <c r="AT379" s="24">
        <v>138.80000000000001</v>
      </c>
      <c r="AU379" s="24">
        <v>182.9</v>
      </c>
      <c r="AV379" s="24">
        <v>180.3</v>
      </c>
      <c r="AW379" s="24">
        <v>182.6</v>
      </c>
      <c r="AX379" s="24">
        <v>366.2</v>
      </c>
      <c r="AY379" s="24">
        <v>204</v>
      </c>
      <c r="AZ379" s="24">
        <v>118.2</v>
      </c>
      <c r="BA379" s="24"/>
      <c r="BB379" s="24">
        <f t="shared" ref="BB379:BB380" si="246">ROUND(AL379-SUM(AN379:BA379),1)</f>
        <v>67.2</v>
      </c>
      <c r="BC379" s="63"/>
      <c r="BD379" s="39"/>
      <c r="BE379" s="39"/>
      <c r="BF379" s="63"/>
      <c r="BG379" s="63"/>
      <c r="BH379" s="39"/>
      <c r="BI379" s="24">
        <f t="shared" ref="BI379:BI380" si="247">IF(OR(BC379="+",BD379="+",BE379="+",BF379="+",BG379="+",BH379="+"),0,BB379)</f>
        <v>67.2</v>
      </c>
      <c r="BJ379" s="24"/>
      <c r="BK379" s="85"/>
      <c r="BL379" s="85"/>
      <c r="BM379" s="85"/>
      <c r="BN379" s="85"/>
      <c r="BO379" s="85"/>
      <c r="BP379" s="85"/>
      <c r="BQ379" s="85"/>
      <c r="BR379" s="85"/>
      <c r="BS379" s="85"/>
      <c r="BT379" s="85"/>
      <c r="BU379" s="85"/>
      <c r="BV379" s="85"/>
      <c r="BW379" s="85"/>
    </row>
    <row r="380" spans="1:75" s="2" customFormat="1" ht="17.100000000000001" customHeight="1">
      <c r="A380" s="13" t="s">
        <v>355</v>
      </c>
      <c r="B380" s="5">
        <v>1</v>
      </c>
      <c r="C380" s="5">
        <v>10</v>
      </c>
      <c r="D380" s="5"/>
      <c r="E380" s="5"/>
      <c r="F380" s="4">
        <f>F$56</f>
        <v>0.98984406237504985</v>
      </c>
      <c r="G380" s="5">
        <v>10</v>
      </c>
      <c r="H380" s="5"/>
      <c r="I380" s="5"/>
      <c r="J380" s="4">
        <f>J$56</f>
        <v>1.2197410358565737</v>
      </c>
      <c r="K380" s="69">
        <v>15</v>
      </c>
      <c r="L380" s="5"/>
      <c r="M380" s="5"/>
      <c r="N380" s="4">
        <f>N$56</f>
        <v>1.3</v>
      </c>
      <c r="O380" s="5">
        <v>15</v>
      </c>
      <c r="P380" s="5"/>
      <c r="Q380" s="5"/>
      <c r="R380" s="4">
        <f>R$56</f>
        <v>1.2169142857142856</v>
      </c>
      <c r="S380" s="5">
        <v>5</v>
      </c>
      <c r="T380" s="5"/>
      <c r="U380" s="5"/>
      <c r="V380" s="4">
        <f>V$56</f>
        <v>0.94897959183673475</v>
      </c>
      <c r="W380" s="5">
        <v>10</v>
      </c>
      <c r="X380" s="5"/>
      <c r="Y380" s="5"/>
      <c r="Z380" s="4">
        <f>Z$56</f>
        <v>1.1971649162011173</v>
      </c>
      <c r="AA380" s="5">
        <v>10</v>
      </c>
      <c r="AB380" s="5"/>
      <c r="AC380" s="5"/>
      <c r="AD380" s="4">
        <f>AD$56</f>
        <v>1.1913707280832093</v>
      </c>
      <c r="AE380" s="5">
        <v>10</v>
      </c>
      <c r="AF380" s="5" t="s">
        <v>418</v>
      </c>
      <c r="AG380" s="5" t="s">
        <v>418</v>
      </c>
      <c r="AH380" s="5" t="s">
        <v>418</v>
      </c>
      <c r="AI380" s="5" t="s">
        <v>418</v>
      </c>
      <c r="AJ380" s="31">
        <f t="shared" si="243"/>
        <v>1.1429915288397781</v>
      </c>
      <c r="AK380" s="32">
        <v>1144</v>
      </c>
      <c r="AL380" s="24">
        <f>ROUND(AJ380*AK380,1)</f>
        <v>1307.5999999999999</v>
      </c>
      <c r="AM380" s="24">
        <f t="shared" si="245"/>
        <v>163.59999999999991</v>
      </c>
      <c r="AN380" s="24"/>
      <c r="AO380" s="24">
        <v>91.5</v>
      </c>
      <c r="AP380" s="24">
        <v>109.9</v>
      </c>
      <c r="AQ380" s="24">
        <v>38.700000000000003</v>
      </c>
      <c r="AR380" s="24">
        <v>145.69999999999999</v>
      </c>
      <c r="AS380" s="24"/>
      <c r="AT380" s="24">
        <v>81.599999999999994</v>
      </c>
      <c r="AU380" s="24">
        <v>75.400000000000006</v>
      </c>
      <c r="AV380" s="24">
        <v>97.5</v>
      </c>
      <c r="AW380" s="24">
        <v>100</v>
      </c>
      <c r="AX380" s="24">
        <v>281.5</v>
      </c>
      <c r="AY380" s="24">
        <v>131.80000000000001</v>
      </c>
      <c r="AZ380" s="24">
        <v>76.400000000000006</v>
      </c>
      <c r="BA380" s="24">
        <v>34.200000000000003</v>
      </c>
      <c r="BB380" s="24">
        <f t="shared" si="246"/>
        <v>43.4</v>
      </c>
      <c r="BC380" s="63"/>
      <c r="BD380" s="39"/>
      <c r="BE380" s="39"/>
      <c r="BF380" s="63"/>
      <c r="BG380" s="63"/>
      <c r="BH380" s="39"/>
      <c r="BI380" s="24">
        <f t="shared" si="247"/>
        <v>43.4</v>
      </c>
      <c r="BJ380" s="24"/>
      <c r="BK380" s="85"/>
      <c r="BL380" s="85"/>
      <c r="BM380" s="85"/>
      <c r="BN380" s="85"/>
      <c r="BO380" s="85"/>
      <c r="BP380" s="85"/>
      <c r="BQ380" s="85"/>
      <c r="BR380" s="85"/>
      <c r="BS380" s="85"/>
      <c r="BT380" s="85"/>
      <c r="BU380" s="85"/>
      <c r="BV380" s="85"/>
      <c r="BW380" s="85"/>
    </row>
    <row r="381" spans="1:75" s="28" customFormat="1" ht="17.100000000000001" customHeight="1">
      <c r="A381" s="27" t="s">
        <v>358</v>
      </c>
      <c r="B381" s="27"/>
      <c r="C381" s="27"/>
      <c r="D381" s="29">
        <f>D8+D29</f>
        <v>1704092</v>
      </c>
      <c r="E381" s="29">
        <f>E8+E29</f>
        <v>1826291.6</v>
      </c>
      <c r="F381" s="30">
        <f>IF(E381/D381&gt;1.2,IF((E381/D381-1.2)*0.1+1.2&gt;1.3,1.3,(E381/D381-1.2)*0.1+1.2),E381/D381)</f>
        <v>1.0717095086415522</v>
      </c>
      <c r="G381" s="27"/>
      <c r="H381" s="29">
        <f>H8+H29</f>
        <v>79782</v>
      </c>
      <c r="I381" s="29">
        <f>I8+I29</f>
        <v>99366</v>
      </c>
      <c r="J381" s="30">
        <f>IF(I381/H381&gt;1.2,IF((I381/H381-1.2)*0.1+1.2&gt;1.3,1.3,(I381/H381-1.2)*0.1+1.2),I381/H381)</f>
        <v>1.2045468902760021</v>
      </c>
      <c r="K381" s="74"/>
      <c r="L381" s="29">
        <f>L8+L29</f>
        <v>3997.2000000000007</v>
      </c>
      <c r="M381" s="29">
        <f>M8+M29</f>
        <v>3754.2000000000003</v>
      </c>
      <c r="N381" s="30">
        <f>IF(L381/M381&gt;1.2,IF((L381/M381-1.2)*0.1+1.2&gt;1.3,1.3,(L381/M381-1.2)*0.1+1.2),L381/M381)</f>
        <v>1.0647275051941827</v>
      </c>
      <c r="O381" s="27"/>
      <c r="P381" s="29">
        <f>P8+P29</f>
        <v>1986000</v>
      </c>
      <c r="Q381" s="29">
        <f>Q8+Q29</f>
        <v>1840984</v>
      </c>
      <c r="R381" s="30">
        <f>IF(Q381/P381&gt;1.2,IF((Q381/P381-1.2)*0.1+1.2&gt;1.3,1.3,(Q381/P381-1.2)*0.1+1.2),Q381/P381)</f>
        <v>0.92698086606243701</v>
      </c>
      <c r="S381" s="27"/>
      <c r="T381" s="29">
        <f>T29</f>
        <v>1774.5000000000005</v>
      </c>
      <c r="U381" s="29">
        <f>U29</f>
        <v>1892.5475020000001</v>
      </c>
      <c r="V381" s="30">
        <f>IF(U381/T381&gt;1.2,IF((U381/T381-1.2)*0.1+1.2&gt;1.3,1.3,(U381/T381-1.2)*0.1+1.2),U381/T381)</f>
        <v>1.0665243741899124</v>
      </c>
      <c r="W381" s="27"/>
      <c r="X381" s="29">
        <f>X29</f>
        <v>443537.39999999997</v>
      </c>
      <c r="Y381" s="29">
        <f>Y29</f>
        <v>442865.02799999993</v>
      </c>
      <c r="Z381" s="30">
        <f>IF(Y381/X381&gt;1.2,IF((Y381/X381-1.2)*0.1+1.2&gt;1.3,1.3,(Y381/X381-1.2)*0.1+1.2),Y381/X381)</f>
        <v>0.99848406921265254</v>
      </c>
      <c r="AA381" s="27"/>
      <c r="AB381" s="29">
        <f>AB29</f>
        <v>151305.9</v>
      </c>
      <c r="AC381" s="29">
        <f>AC29</f>
        <v>156351.546</v>
      </c>
      <c r="AD381" s="30">
        <f>IF(AC381/AB381&gt;1.2,IF((AC381/AB381-1.2)*0.1+1.2&gt;1.3,1.3,(AC381/AB381-1.2)*0.1+1.2),AC381/AB381)</f>
        <v>1.0333473182473387</v>
      </c>
      <c r="AE381" s="27"/>
      <c r="AF381" s="27"/>
      <c r="AG381" s="27"/>
      <c r="AH381" s="27"/>
      <c r="AI381" s="27"/>
      <c r="AJ381" s="27"/>
      <c r="AK381" s="34">
        <f>SUM(AK9:AK380)-AK19-AK29-AK57</f>
        <v>3291293</v>
      </c>
      <c r="AL381" s="29">
        <f>SUM(AL9:AL380)-AL19-AL29-AL57</f>
        <v>3457425.6000000015</v>
      </c>
      <c r="AM381" s="29">
        <f>SUM(AM9:AM380)-AM19-AM29-AM57</f>
        <v>166132.60000000009</v>
      </c>
      <c r="AN381" s="29">
        <f t="shared" ref="AN381:BA381" si="248">SUM(AN9:AN380)-AN19-AN29-AN57</f>
        <v>235</v>
      </c>
      <c r="AO381" s="29">
        <f t="shared" si="248"/>
        <v>278274.69999999984</v>
      </c>
      <c r="AP381" s="29">
        <f t="shared" si="248"/>
        <v>278581.70000000048</v>
      </c>
      <c r="AQ381" s="29">
        <f t="shared" si="248"/>
        <v>282665.29999999993</v>
      </c>
      <c r="AR381" s="29">
        <f t="shared" si="248"/>
        <v>321664.90000000008</v>
      </c>
      <c r="AS381" s="29">
        <f t="shared" si="248"/>
        <v>7590</v>
      </c>
      <c r="AT381" s="29">
        <f t="shared" si="248"/>
        <v>280740.19999999995</v>
      </c>
      <c r="AU381" s="29">
        <f>SUM(AU9:AU380)-AU19-AU29-AU57</f>
        <v>245466.39999999964</v>
      </c>
      <c r="AV381" s="29">
        <f t="shared" si="248"/>
        <v>368836.20000000065</v>
      </c>
      <c r="AW381" s="29">
        <f t="shared" si="248"/>
        <v>299212.20000000007</v>
      </c>
      <c r="AX381" s="29">
        <f t="shared" si="248"/>
        <v>408285.80000000028</v>
      </c>
      <c r="AY381" s="29">
        <f t="shared" si="248"/>
        <v>344808.39999999979</v>
      </c>
      <c r="AZ381" s="29">
        <f t="shared" si="248"/>
        <v>277377.70000000013</v>
      </c>
      <c r="BA381" s="29">
        <f t="shared" si="248"/>
        <v>46231.30000000001</v>
      </c>
      <c r="BB381" s="29">
        <f>SUM(BB9:BB380)-BB19-BB29-BB57</f>
        <v>17455.799999999956</v>
      </c>
      <c r="BC381" s="40">
        <f>COUNTIF(BC9:BC380,"+")</f>
        <v>4</v>
      </c>
      <c r="BD381" s="40">
        <f>COUNTIF(BD9:BD380,"+")</f>
        <v>0</v>
      </c>
      <c r="BE381" s="40">
        <f t="shared" ref="BE381:BF381" si="249">COUNTIF(BE9:BE380,"+")</f>
        <v>0</v>
      </c>
      <c r="BF381" s="40">
        <f t="shared" si="249"/>
        <v>1</v>
      </c>
      <c r="BG381" s="40">
        <f>COUNTIF(BG9:BG380,"+")</f>
        <v>2</v>
      </c>
      <c r="BH381" s="40">
        <f>COUNTIF(BH9:BH380,"+")</f>
        <v>0</v>
      </c>
      <c r="BI381" s="29">
        <f>SUM(BI9:BI380)-BI19-BI29-BI57</f>
        <v>8588.6999999999498</v>
      </c>
      <c r="BJ381" s="29">
        <f>SUM(BJ9:BJ380)-BJ19-BJ29-BJ57</f>
        <v>8588.6999999999971</v>
      </c>
      <c r="BK381" s="85"/>
      <c r="BL381" s="85"/>
      <c r="BM381" s="85"/>
      <c r="BN381" s="85"/>
      <c r="BO381" s="85"/>
      <c r="BP381" s="85"/>
      <c r="BQ381" s="85"/>
      <c r="BR381" s="85"/>
      <c r="BS381" s="85"/>
      <c r="BT381" s="85"/>
      <c r="BU381" s="85"/>
      <c r="BV381" s="85"/>
      <c r="BW381" s="85"/>
    </row>
    <row r="382" spans="1:75" ht="21" customHeight="1">
      <c r="AK382" s="85"/>
      <c r="AL382" s="38"/>
    </row>
    <row r="383" spans="1:75" ht="15" customHeight="1">
      <c r="B383" s="64" t="s">
        <v>391</v>
      </c>
      <c r="C383" s="82"/>
      <c r="D383" s="108" t="s">
        <v>410</v>
      </c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  <c r="O383" s="109"/>
      <c r="P383" s="109"/>
      <c r="Q383" s="109"/>
      <c r="R383" s="109"/>
      <c r="S383" s="109"/>
      <c r="T383" s="109"/>
      <c r="U383" s="109"/>
      <c r="V383" s="109"/>
      <c r="W383" s="109"/>
      <c r="X383" s="109"/>
      <c r="Y383" s="109"/>
      <c r="Z383" s="109"/>
      <c r="AA383" s="109"/>
      <c r="AB383" s="109"/>
      <c r="AC383" s="109"/>
      <c r="AD383" s="109"/>
      <c r="AE383" s="109"/>
      <c r="AF383" s="109"/>
      <c r="AG383" s="109"/>
      <c r="AH383" s="109"/>
      <c r="AI383" s="109"/>
      <c r="AJ383" s="109"/>
      <c r="AK383" s="109"/>
      <c r="AL383" s="36"/>
      <c r="AM383" s="36"/>
      <c r="BF383" s="36"/>
      <c r="BG383" s="36"/>
      <c r="BH383" s="36"/>
      <c r="BI383" s="36"/>
    </row>
    <row r="384" spans="1:75" ht="15.75" customHeight="1">
      <c r="C384" s="83" t="s">
        <v>411</v>
      </c>
      <c r="D384" s="108" t="s">
        <v>412</v>
      </c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  <c r="O384" s="109"/>
      <c r="P384" s="109"/>
      <c r="Q384" s="109"/>
      <c r="R384" s="109"/>
      <c r="S384" s="109"/>
      <c r="T384" s="109"/>
      <c r="U384" s="109"/>
      <c r="V384" s="109"/>
      <c r="W384" s="109"/>
      <c r="X384" s="109"/>
      <c r="Y384" s="109"/>
      <c r="Z384" s="109"/>
      <c r="AA384" s="109"/>
      <c r="AB384" s="109"/>
      <c r="AC384" s="109"/>
      <c r="AD384" s="109"/>
      <c r="AE384" s="109"/>
      <c r="AF384" s="109"/>
      <c r="AG384" s="109"/>
      <c r="AH384" s="109"/>
      <c r="AI384" s="109"/>
      <c r="AJ384" s="109"/>
      <c r="AK384" s="109"/>
    </row>
    <row r="386" ht="15" customHeight="1"/>
  </sheetData>
  <mergeCells count="42">
    <mergeCell ref="BJ3:BJ6"/>
    <mergeCell ref="BB3:BB6"/>
    <mergeCell ref="BI3:BI6"/>
    <mergeCell ref="BD4:BE4"/>
    <mergeCell ref="BF4:BF5"/>
    <mergeCell ref="BG5:BG6"/>
    <mergeCell ref="BD6:BF6"/>
    <mergeCell ref="BC4:BC6"/>
    <mergeCell ref="BC3:BH3"/>
    <mergeCell ref="BH4:BH6"/>
    <mergeCell ref="D383:AK383"/>
    <mergeCell ref="D384:AK384"/>
    <mergeCell ref="AU4:AU6"/>
    <mergeCell ref="AV4:AV6"/>
    <mergeCell ref="AW4:AW6"/>
    <mergeCell ref="AK3:AK6"/>
    <mergeCell ref="AL3:AL6"/>
    <mergeCell ref="AM3:AM6"/>
    <mergeCell ref="AN4:AN6"/>
    <mergeCell ref="AQ4:AQ6"/>
    <mergeCell ref="X3:AA5"/>
    <mergeCell ref="AB3:AE5"/>
    <mergeCell ref="AF3:AI5"/>
    <mergeCell ref="BA3:BA6"/>
    <mergeCell ref="AO4:AO6"/>
    <mergeCell ref="AP4:AP6"/>
    <mergeCell ref="AR4:AR6"/>
    <mergeCell ref="AS4:AS6"/>
    <mergeCell ref="AT4:AT6"/>
    <mergeCell ref="AN3:AZ3"/>
    <mergeCell ref="AX4:AX6"/>
    <mergeCell ref="AY4:AY6"/>
    <mergeCell ref="AZ4:AZ6"/>
    <mergeCell ref="B1:S1"/>
    <mergeCell ref="A3:A6"/>
    <mergeCell ref="L3:O5"/>
    <mergeCell ref="AJ3:AJ6"/>
    <mergeCell ref="B3:C5"/>
    <mergeCell ref="D3:G5"/>
    <mergeCell ref="H3:K5"/>
    <mergeCell ref="P3:S5"/>
    <mergeCell ref="T3:W5"/>
  </mergeCells>
  <printOptions horizontalCentered="1"/>
  <pageMargins left="0.11811023622047245" right="0.11811023622047245" top="0.15748031496062992" bottom="0.35433070866141736" header="0.15748031496062992" footer="0.15748031496062992"/>
  <pageSetup paperSize="8" scale="80" fitToHeight="0" pageOrder="overThenDown" orientation="landscape" r:id="rId1"/>
  <headerFooter differentFirst="1" alignWithMargins="0">
    <oddFooter>&amp;R&amp;P</oddFooter>
  </headerFooter>
  <colBreaks count="3" manualBreakCount="3">
    <brk id="19" max="383" man="1"/>
    <brk id="37" max="383" man="1"/>
    <brk id="52" max="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AD1"/>
    </sheetView>
  </sheetViews>
  <sheetFormatPr defaultColWidth="9.140625" defaultRowHeight="12.75"/>
  <cols>
    <col min="1" max="1" width="39.140625" style="42" customWidth="1"/>
    <col min="2" max="2" width="10.7109375" style="42" customWidth="1"/>
    <col min="3" max="3" width="11.140625" style="42" customWidth="1"/>
    <col min="4" max="4" width="11.7109375" style="42" customWidth="1"/>
    <col min="5" max="5" width="16.140625" style="42" customWidth="1"/>
    <col min="6" max="6" width="11.140625" style="42" customWidth="1"/>
    <col min="7" max="7" width="11.7109375" style="42" customWidth="1"/>
    <col min="8" max="8" width="16.140625" style="42" customWidth="1"/>
    <col min="9" max="9" width="11.140625" style="42" customWidth="1"/>
    <col min="10" max="10" width="11.7109375" style="42" customWidth="1"/>
    <col min="11" max="11" width="16.140625" style="42" customWidth="1"/>
    <col min="12" max="12" width="11" style="42" customWidth="1"/>
    <col min="13" max="13" width="11.85546875" style="42" customWidth="1"/>
    <col min="14" max="14" width="16.140625" style="42" customWidth="1"/>
    <col min="15" max="15" width="11" style="42" customWidth="1"/>
    <col min="16" max="16" width="11.85546875" style="42" customWidth="1"/>
    <col min="17" max="17" width="16.140625" style="42" customWidth="1"/>
    <col min="18" max="18" width="11" style="42" customWidth="1"/>
    <col min="19" max="19" width="11.85546875" style="42" customWidth="1"/>
    <col min="20" max="20" width="16.140625" style="42" customWidth="1"/>
    <col min="21" max="21" width="11" style="42" customWidth="1"/>
    <col min="22" max="22" width="11.85546875" style="42" customWidth="1"/>
    <col min="23" max="23" width="16.140625" style="42" customWidth="1"/>
    <col min="24" max="24" width="11" style="42" customWidth="1"/>
    <col min="25" max="25" width="11.85546875" style="42" customWidth="1"/>
    <col min="26" max="26" width="16.140625" style="42" customWidth="1"/>
    <col min="27" max="27" width="11" style="42" customWidth="1"/>
    <col min="28" max="28" width="11.85546875" style="42" customWidth="1"/>
    <col min="29" max="29" width="16.140625" style="42" customWidth="1"/>
    <col min="30" max="30" width="8.28515625" style="42" customWidth="1"/>
    <col min="31" max="31" width="63.7109375" style="42" customWidth="1"/>
    <col min="32" max="16384" width="9.140625" style="42"/>
  </cols>
  <sheetData>
    <row r="1" spans="1:30" ht="15.75">
      <c r="A1" s="119" t="s">
        <v>446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</row>
    <row r="2" spans="1:30" ht="15.6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95"/>
      <c r="AB2" s="95"/>
      <c r="AC2" s="95"/>
      <c r="AD2" s="78" t="s">
        <v>378</v>
      </c>
    </row>
    <row r="3" spans="1:30" ht="93" customHeight="1">
      <c r="A3" s="120" t="s">
        <v>14</v>
      </c>
      <c r="B3" s="121" t="s">
        <v>379</v>
      </c>
      <c r="C3" s="122" t="s">
        <v>373</v>
      </c>
      <c r="D3" s="122"/>
      <c r="E3" s="122"/>
      <c r="F3" s="123" t="s">
        <v>380</v>
      </c>
      <c r="G3" s="124"/>
      <c r="H3" s="124"/>
      <c r="I3" s="123" t="s">
        <v>381</v>
      </c>
      <c r="J3" s="124"/>
      <c r="K3" s="124"/>
      <c r="L3" s="123" t="s">
        <v>382</v>
      </c>
      <c r="M3" s="124"/>
      <c r="N3" s="125"/>
      <c r="O3" s="126" t="s">
        <v>438</v>
      </c>
      <c r="P3" s="127"/>
      <c r="Q3" s="128"/>
      <c r="R3" s="126" t="s">
        <v>441</v>
      </c>
      <c r="S3" s="127"/>
      <c r="T3" s="128"/>
      <c r="U3" s="126" t="s">
        <v>442</v>
      </c>
      <c r="V3" s="127"/>
      <c r="W3" s="128"/>
      <c r="X3" s="126" t="s">
        <v>443</v>
      </c>
      <c r="Y3" s="127"/>
      <c r="Z3" s="128"/>
      <c r="AA3" s="126" t="s">
        <v>444</v>
      </c>
      <c r="AB3" s="127"/>
      <c r="AC3" s="128"/>
      <c r="AD3" s="118" t="s">
        <v>383</v>
      </c>
    </row>
    <row r="4" spans="1:30" ht="32.1" customHeight="1">
      <c r="A4" s="120"/>
      <c r="B4" s="121"/>
      <c r="C4" s="43" t="s">
        <v>384</v>
      </c>
      <c r="D4" s="43" t="s">
        <v>385</v>
      </c>
      <c r="E4" s="92" t="s">
        <v>445</v>
      </c>
      <c r="F4" s="43" t="s">
        <v>384</v>
      </c>
      <c r="G4" s="43" t="s">
        <v>385</v>
      </c>
      <c r="H4" s="44" t="s">
        <v>447</v>
      </c>
      <c r="I4" s="43" t="s">
        <v>384</v>
      </c>
      <c r="J4" s="43" t="s">
        <v>385</v>
      </c>
      <c r="K4" s="44" t="s">
        <v>448</v>
      </c>
      <c r="L4" s="43" t="s">
        <v>384</v>
      </c>
      <c r="M4" s="43" t="s">
        <v>385</v>
      </c>
      <c r="N4" s="44" t="s">
        <v>449</v>
      </c>
      <c r="O4" s="43" t="s">
        <v>384</v>
      </c>
      <c r="P4" s="43" t="s">
        <v>385</v>
      </c>
      <c r="Q4" s="93" t="s">
        <v>450</v>
      </c>
      <c r="R4" s="43" t="s">
        <v>384</v>
      </c>
      <c r="S4" s="43" t="s">
        <v>385</v>
      </c>
      <c r="T4" s="93" t="s">
        <v>451</v>
      </c>
      <c r="U4" s="43" t="s">
        <v>384</v>
      </c>
      <c r="V4" s="43" t="s">
        <v>385</v>
      </c>
      <c r="W4" s="93" t="s">
        <v>409</v>
      </c>
      <c r="X4" s="43" t="s">
        <v>384</v>
      </c>
      <c r="Y4" s="43" t="s">
        <v>385</v>
      </c>
      <c r="Z4" s="93" t="s">
        <v>409</v>
      </c>
      <c r="AA4" s="43" t="s">
        <v>384</v>
      </c>
      <c r="AB4" s="43" t="s">
        <v>385</v>
      </c>
      <c r="AC4" s="93" t="s">
        <v>440</v>
      </c>
      <c r="AD4" s="118"/>
    </row>
    <row r="5" spans="1:30">
      <c r="A5" s="22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  <c r="G5" s="45">
        <v>7</v>
      </c>
      <c r="H5" s="45">
        <v>8</v>
      </c>
      <c r="I5" s="45">
        <v>9</v>
      </c>
      <c r="J5" s="45">
        <v>10</v>
      </c>
      <c r="K5" s="45">
        <v>11</v>
      </c>
      <c r="L5" s="45">
        <v>12</v>
      </c>
      <c r="M5" s="45">
        <v>13</v>
      </c>
      <c r="N5" s="45">
        <v>14</v>
      </c>
      <c r="O5" s="45">
        <v>15</v>
      </c>
      <c r="P5" s="45">
        <v>16</v>
      </c>
      <c r="Q5" s="45">
        <v>17</v>
      </c>
      <c r="R5" s="45">
        <v>18</v>
      </c>
      <c r="S5" s="45">
        <v>19</v>
      </c>
      <c r="T5" s="45">
        <v>20</v>
      </c>
      <c r="U5" s="45">
        <v>21</v>
      </c>
      <c r="V5" s="45">
        <v>22</v>
      </c>
      <c r="W5" s="45">
        <v>23</v>
      </c>
      <c r="X5" s="45">
        <v>24</v>
      </c>
      <c r="Y5" s="45">
        <v>25</v>
      </c>
      <c r="Z5" s="45">
        <v>26</v>
      </c>
      <c r="AA5" s="45">
        <v>27</v>
      </c>
      <c r="AB5" s="45">
        <v>28</v>
      </c>
      <c r="AC5" s="45">
        <v>29</v>
      </c>
      <c r="AD5" s="45">
        <v>30</v>
      </c>
    </row>
    <row r="6" spans="1:30" ht="15" customHeight="1">
      <c r="A6" s="46" t="s">
        <v>386</v>
      </c>
      <c r="B6" s="47">
        <f>SUM(B7:B16)</f>
        <v>69304.79999999993</v>
      </c>
      <c r="C6" s="47"/>
      <c r="D6" s="47"/>
      <c r="E6" s="47">
        <f>SUM(E7:E16)</f>
        <v>0</v>
      </c>
      <c r="F6" s="47"/>
      <c r="G6" s="47"/>
      <c r="H6" s="47">
        <f>SUM(H7:H16)</f>
        <v>23921.858815813714</v>
      </c>
      <c r="I6" s="47"/>
      <c r="J6" s="47"/>
      <c r="K6" s="47">
        <f>SUM(K7:K16)</f>
        <v>55111.091378599289</v>
      </c>
      <c r="L6" s="47"/>
      <c r="M6" s="47"/>
      <c r="N6" s="47">
        <f>SUM(N7:N16)</f>
        <v>40413.339777083907</v>
      </c>
      <c r="O6" s="47"/>
      <c r="P6" s="47"/>
      <c r="Q6" s="47">
        <f>SUM(Q7:Q16)</f>
        <v>-50141.489971497002</v>
      </c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</row>
    <row r="7" spans="1:30" ht="15" customHeight="1">
      <c r="A7" s="48" t="s">
        <v>4</v>
      </c>
      <c r="B7" s="49">
        <f>'Расчет дотаций'!AM9</f>
        <v>15149.599999999977</v>
      </c>
      <c r="C7" s="50">
        <f>'Расчет дотаций'!B9-1</f>
        <v>0</v>
      </c>
      <c r="D7" s="50">
        <f>C7*'Расчет дотаций'!C9</f>
        <v>0</v>
      </c>
      <c r="E7" s="51">
        <f>$B7*D7/$AD7</f>
        <v>0</v>
      </c>
      <c r="F7" s="50">
        <f>'Расчет дотаций'!F9-1</f>
        <v>8.6116554830887537E-2</v>
      </c>
      <c r="G7" s="50">
        <f>F7*'Расчет дотаций'!G9</f>
        <v>1.2917483224633131</v>
      </c>
      <c r="H7" s="51">
        <f>$B7*G7/$AD7</f>
        <v>4781.0549232959247</v>
      </c>
      <c r="I7" s="50">
        <f>'Расчет дотаций'!J9-1</f>
        <v>0.24670007158196139</v>
      </c>
      <c r="J7" s="50">
        <f>I7*'Расчет дотаций'!K9</f>
        <v>4.9340014316392278</v>
      </c>
      <c r="K7" s="51">
        <f>$B7*J7/$AD7</f>
        <v>18261.863728456938</v>
      </c>
      <c r="L7" s="50">
        <f>'Расчет дотаций'!N9-1</f>
        <v>0.14514182257091113</v>
      </c>
      <c r="M7" s="50">
        <f>L7*'Расчет дотаций'!O9</f>
        <v>2.1771273385636669</v>
      </c>
      <c r="N7" s="51">
        <f>$B7*M7/$AD7</f>
        <v>8058.0444345632959</v>
      </c>
      <c r="O7" s="50">
        <f>'Расчет дотаций'!R9-1</f>
        <v>-0.2873165976732116</v>
      </c>
      <c r="P7" s="50">
        <f>O7*'Расчет дотаций'!S9</f>
        <v>-4.3097489650981737</v>
      </c>
      <c r="Q7" s="51">
        <f>$B7*P7/$AD7</f>
        <v>-15951.36308631618</v>
      </c>
      <c r="R7" s="5" t="s">
        <v>418</v>
      </c>
      <c r="S7" s="5" t="s">
        <v>418</v>
      </c>
      <c r="T7" s="96" t="s">
        <v>418</v>
      </c>
      <c r="U7" s="5" t="s">
        <v>418</v>
      </c>
      <c r="V7" s="5" t="s">
        <v>418</v>
      </c>
      <c r="W7" s="96" t="s">
        <v>418</v>
      </c>
      <c r="X7" s="5" t="s">
        <v>418</v>
      </c>
      <c r="Y7" s="5" t="s">
        <v>418</v>
      </c>
      <c r="Z7" s="96" t="s">
        <v>418</v>
      </c>
      <c r="AA7" s="50" t="s">
        <v>439</v>
      </c>
      <c r="AB7" s="50" t="s">
        <v>439</v>
      </c>
      <c r="AC7" s="94" t="s">
        <v>439</v>
      </c>
      <c r="AD7" s="52">
        <f>D7+G7+J7+M7+P7</f>
        <v>4.0931281275680336</v>
      </c>
    </row>
    <row r="8" spans="1:30" ht="15" customHeight="1">
      <c r="A8" s="48" t="s">
        <v>5</v>
      </c>
      <c r="B8" s="49">
        <f>'Расчет дотаций'!AM10</f>
        <v>11674.699999999953</v>
      </c>
      <c r="C8" s="50">
        <f>'Расчет дотаций'!B10-1</f>
        <v>0</v>
      </c>
      <c r="D8" s="50">
        <f>C8*'Расчет дотаций'!C10</f>
        <v>0</v>
      </c>
      <c r="E8" s="51">
        <f t="shared" ref="E8:E54" si="0">$B8*D8/$AD8</f>
        <v>0</v>
      </c>
      <c r="F8" s="50">
        <f>'Расчет дотаций'!F10-1</f>
        <v>7.7912275791574448E-2</v>
      </c>
      <c r="G8" s="50">
        <f>F8*'Расчет дотаций'!G10</f>
        <v>1.1686841368736167</v>
      </c>
      <c r="H8" s="51">
        <f t="shared" ref="H8:H54" si="1">$B8*G8/$AD8</f>
        <v>10412.155521471899</v>
      </c>
      <c r="I8" s="50">
        <f>'Расчет дотаций'!J10-1</f>
        <v>0.10106157112526537</v>
      </c>
      <c r="J8" s="50">
        <f>I8*'Расчет дотаций'!K10</f>
        <v>2.0212314225053074</v>
      </c>
      <c r="K8" s="51">
        <f t="shared" ref="K8:K54" si="2">$B8*J8/$AD8</f>
        <v>18007.753551195005</v>
      </c>
      <c r="L8" s="50">
        <f>'Расчет дотаций'!N10-1</f>
        <v>0.20184655396618978</v>
      </c>
      <c r="M8" s="50">
        <f>L8*'Расчет дотаций'!O10</f>
        <v>3.0276983094928465</v>
      </c>
      <c r="N8" s="51">
        <f t="shared" ref="N8:N54" si="3">$B8*M8/$AD8</f>
        <v>26974.667214077384</v>
      </c>
      <c r="O8" s="50">
        <f>'Расчет дотаций'!R10-1</f>
        <v>-0.32714792357853795</v>
      </c>
      <c r="P8" s="50">
        <f>O8*'Расчет дотаций'!S10</f>
        <v>-4.907218853678069</v>
      </c>
      <c r="Q8" s="51">
        <f t="shared" ref="Q8:Q54" si="4">$B8*P8/$AD8</f>
        <v>-43719.876286744337</v>
      </c>
      <c r="R8" s="5" t="s">
        <v>418</v>
      </c>
      <c r="S8" s="5" t="s">
        <v>418</v>
      </c>
      <c r="T8" s="96" t="s">
        <v>418</v>
      </c>
      <c r="U8" s="5" t="s">
        <v>418</v>
      </c>
      <c r="V8" s="5" t="s">
        <v>418</v>
      </c>
      <c r="W8" s="96" t="s">
        <v>418</v>
      </c>
      <c r="X8" s="5" t="s">
        <v>418</v>
      </c>
      <c r="Y8" s="5" t="s">
        <v>418</v>
      </c>
      <c r="Z8" s="96" t="s">
        <v>418</v>
      </c>
      <c r="AA8" s="50" t="s">
        <v>439</v>
      </c>
      <c r="AB8" s="50" t="s">
        <v>439</v>
      </c>
      <c r="AC8" s="94" t="s">
        <v>439</v>
      </c>
      <c r="AD8" s="52">
        <f t="shared" ref="AD8:AD26" si="5">D8+G8+J8+M8+P8</f>
        <v>1.3103950151937021</v>
      </c>
    </row>
    <row r="9" spans="1:30" ht="15" customHeight="1">
      <c r="A9" s="48" t="s">
        <v>6</v>
      </c>
      <c r="B9" s="49">
        <f>'Расчет дотаций'!AM11</f>
        <v>-1855.3999999999942</v>
      </c>
      <c r="C9" s="50">
        <f>'Расчет дотаций'!B11-1</f>
        <v>0</v>
      </c>
      <c r="D9" s="50">
        <f>C9*'Расчет дотаций'!C11</f>
        <v>0</v>
      </c>
      <c r="E9" s="51">
        <f t="shared" si="0"/>
        <v>0</v>
      </c>
      <c r="F9" s="50">
        <f>'Расчет дотаций'!F11-1</f>
        <v>3.0084942228157052E-2</v>
      </c>
      <c r="G9" s="50">
        <f>F9*'Расчет дотаций'!G11</f>
        <v>0.45127413342235578</v>
      </c>
      <c r="H9" s="51">
        <f t="shared" si="1"/>
        <v>945.80528505638961</v>
      </c>
      <c r="I9" s="50">
        <f>'Расчет дотаций'!J11-1</f>
        <v>6.9293478260869623E-2</v>
      </c>
      <c r="J9" s="50">
        <f>I9*'Расчет дотаций'!K11</f>
        <v>1.3858695652173925</v>
      </c>
      <c r="K9" s="51">
        <f t="shared" si="2"/>
        <v>2904.5820757349802</v>
      </c>
      <c r="L9" s="50">
        <f>'Расчет дотаций'!N11-1</f>
        <v>-0.14353141442277928</v>
      </c>
      <c r="M9" s="50">
        <f>L9*'Расчет дотаций'!O11</f>
        <v>-2.1529712163416894</v>
      </c>
      <c r="N9" s="51">
        <f t="shared" si="3"/>
        <v>-4512.3161381918835</v>
      </c>
      <c r="O9" s="50">
        <f>'Расчет дотаций'!R11-1</f>
        <v>-3.7962901402832205E-2</v>
      </c>
      <c r="P9" s="50">
        <f>O9*'Расчет дотаций'!S11</f>
        <v>-0.56944352104248308</v>
      </c>
      <c r="Q9" s="51">
        <f t="shared" si="4"/>
        <v>-1193.4712225994801</v>
      </c>
      <c r="R9" s="5" t="s">
        <v>418</v>
      </c>
      <c r="S9" s="5" t="s">
        <v>418</v>
      </c>
      <c r="T9" s="96" t="s">
        <v>418</v>
      </c>
      <c r="U9" s="5" t="s">
        <v>418</v>
      </c>
      <c r="V9" s="5" t="s">
        <v>418</v>
      </c>
      <c r="W9" s="96" t="s">
        <v>418</v>
      </c>
      <c r="X9" s="5" t="s">
        <v>418</v>
      </c>
      <c r="Y9" s="5" t="s">
        <v>418</v>
      </c>
      <c r="Z9" s="96" t="s">
        <v>418</v>
      </c>
      <c r="AA9" s="50" t="s">
        <v>439</v>
      </c>
      <c r="AB9" s="50" t="s">
        <v>439</v>
      </c>
      <c r="AC9" s="94" t="s">
        <v>439</v>
      </c>
      <c r="AD9" s="52">
        <f t="shared" si="5"/>
        <v>-0.88527103874442425</v>
      </c>
    </row>
    <row r="10" spans="1:30" ht="15" customHeight="1">
      <c r="A10" s="48" t="s">
        <v>7</v>
      </c>
      <c r="B10" s="49">
        <f>'Расчет дотаций'!AM12</f>
        <v>5801.1999999999971</v>
      </c>
      <c r="C10" s="50">
        <f>'Расчет дотаций'!B12-1</f>
        <v>0</v>
      </c>
      <c r="D10" s="50">
        <f>C10*'Расчет дотаций'!C12</f>
        <v>0</v>
      </c>
      <c r="E10" s="51">
        <f t="shared" si="0"/>
        <v>0</v>
      </c>
      <c r="F10" s="50">
        <f>'Расчет дотаций'!F12-1</f>
        <v>2.9700701502818561E-2</v>
      </c>
      <c r="G10" s="50">
        <f>F10*'Расчет дотаций'!G12</f>
        <v>0.44551052254227841</v>
      </c>
      <c r="H10" s="51">
        <f t="shared" si="1"/>
        <v>401.12210833894989</v>
      </c>
      <c r="I10" s="50">
        <f>'Расчет дотаций'!J12-1</f>
        <v>6.9290976058931752E-2</v>
      </c>
      <c r="J10" s="50">
        <f>I10*'Расчет дотаций'!K12</f>
        <v>1.385819521178635</v>
      </c>
      <c r="K10" s="51">
        <f t="shared" si="2"/>
        <v>1247.7434762715295</v>
      </c>
      <c r="L10" s="50">
        <f>'Расчет дотаций'!N12-1</f>
        <v>0.26849009900990106</v>
      </c>
      <c r="M10" s="50">
        <f>L10*'Расчет дотаций'!O12</f>
        <v>4.0273514851485164</v>
      </c>
      <c r="N10" s="51">
        <f t="shared" si="3"/>
        <v>3626.0865613818783</v>
      </c>
      <c r="O10" s="50">
        <f>'Расчет дотаций'!R12-1</f>
        <v>3.8965517241379199E-2</v>
      </c>
      <c r="P10" s="50">
        <f>O10*'Расчет дотаций'!S12</f>
        <v>0.58448275862068799</v>
      </c>
      <c r="Q10" s="51">
        <f t="shared" si="4"/>
        <v>526.24785400763903</v>
      </c>
      <c r="R10" s="5" t="s">
        <v>418</v>
      </c>
      <c r="S10" s="5" t="s">
        <v>418</v>
      </c>
      <c r="T10" s="96" t="s">
        <v>418</v>
      </c>
      <c r="U10" s="5" t="s">
        <v>418</v>
      </c>
      <c r="V10" s="5" t="s">
        <v>418</v>
      </c>
      <c r="W10" s="96" t="s">
        <v>418</v>
      </c>
      <c r="X10" s="5" t="s">
        <v>418</v>
      </c>
      <c r="Y10" s="5" t="s">
        <v>418</v>
      </c>
      <c r="Z10" s="96" t="s">
        <v>418</v>
      </c>
      <c r="AA10" s="50" t="s">
        <v>439</v>
      </c>
      <c r="AB10" s="50" t="s">
        <v>439</v>
      </c>
      <c r="AC10" s="94" t="s">
        <v>439</v>
      </c>
      <c r="AD10" s="52">
        <f t="shared" si="5"/>
        <v>6.4431642874901183</v>
      </c>
    </row>
    <row r="11" spans="1:30" ht="15" customHeight="1">
      <c r="A11" s="48" t="s">
        <v>8</v>
      </c>
      <c r="B11" s="49">
        <f>'Расчет дотаций'!AM13</f>
        <v>15242.799999999988</v>
      </c>
      <c r="C11" s="50">
        <f>'Расчет дотаций'!B13-1</f>
        <v>0</v>
      </c>
      <c r="D11" s="50">
        <f>C11*'Расчет дотаций'!C13</f>
        <v>0</v>
      </c>
      <c r="E11" s="51">
        <f t="shared" si="0"/>
        <v>0</v>
      </c>
      <c r="F11" s="50">
        <f>'Расчет дотаций'!F13-1</f>
        <v>0.12165617433414044</v>
      </c>
      <c r="G11" s="50">
        <f>F11*'Расчет дотаций'!G13</f>
        <v>1.8248426150121067</v>
      </c>
      <c r="H11" s="51">
        <f t="shared" si="1"/>
        <v>3152.8648986232115</v>
      </c>
      <c r="I11" s="50">
        <f>'Расчет дотаций'!J13-1</f>
        <v>0.23370626151012885</v>
      </c>
      <c r="J11" s="50">
        <f>I11*'Расчет дотаций'!K13</f>
        <v>4.6741252302025771</v>
      </c>
      <c r="K11" s="51">
        <f t="shared" si="2"/>
        <v>8075.7021174546999</v>
      </c>
      <c r="L11" s="50">
        <f>'Расчет дотаций'!N13-1</f>
        <v>2.4999999999999911E-2</v>
      </c>
      <c r="M11" s="50">
        <f>L11*'Расчет дотаций'!O13</f>
        <v>0.37499999999999867</v>
      </c>
      <c r="N11" s="51">
        <f t="shared" si="3"/>
        <v>647.90482601473889</v>
      </c>
      <c r="O11" s="50">
        <f>'Расчет дотаций'!R13-1</f>
        <v>0.12989284933304179</v>
      </c>
      <c r="P11" s="50">
        <f>O11*'Расчет дотаций'!S13</f>
        <v>1.9483927399956269</v>
      </c>
      <c r="Q11" s="51">
        <f t="shared" si="4"/>
        <v>3366.3281579073368</v>
      </c>
      <c r="R11" s="5" t="s">
        <v>418</v>
      </c>
      <c r="S11" s="5" t="s">
        <v>418</v>
      </c>
      <c r="T11" s="96" t="s">
        <v>418</v>
      </c>
      <c r="U11" s="5" t="s">
        <v>418</v>
      </c>
      <c r="V11" s="5" t="s">
        <v>418</v>
      </c>
      <c r="W11" s="96" t="s">
        <v>418</v>
      </c>
      <c r="X11" s="5" t="s">
        <v>418</v>
      </c>
      <c r="Y11" s="5" t="s">
        <v>418</v>
      </c>
      <c r="Z11" s="96" t="s">
        <v>418</v>
      </c>
      <c r="AA11" s="50" t="s">
        <v>439</v>
      </c>
      <c r="AB11" s="50" t="s">
        <v>439</v>
      </c>
      <c r="AC11" s="94" t="s">
        <v>439</v>
      </c>
      <c r="AD11" s="52">
        <f t="shared" si="5"/>
        <v>8.8223605852103102</v>
      </c>
    </row>
    <row r="12" spans="1:30" ht="15" customHeight="1">
      <c r="A12" s="48" t="s">
        <v>9</v>
      </c>
      <c r="B12" s="49">
        <f>'Расчет дотаций'!AM14</f>
        <v>3638.9000000000015</v>
      </c>
      <c r="C12" s="50">
        <f>'Расчет дотаций'!B14-1</f>
        <v>0</v>
      </c>
      <c r="D12" s="50">
        <f>C12*'Расчет дотаций'!C14</f>
        <v>0</v>
      </c>
      <c r="E12" s="51">
        <f t="shared" si="0"/>
        <v>0</v>
      </c>
      <c r="F12" s="50">
        <f>'Расчет дотаций'!F14-1</f>
        <v>2.4033490011750924E-2</v>
      </c>
      <c r="G12" s="50">
        <f>F12*'Расчет дотаций'!G14</f>
        <v>0.36050235017626386</v>
      </c>
      <c r="H12" s="51">
        <f t="shared" si="1"/>
        <v>221.71167143267871</v>
      </c>
      <c r="I12" s="50">
        <f>'Расчет дотаций'!J14-1</f>
        <v>3.4530386740332375E-3</v>
      </c>
      <c r="J12" s="50">
        <f>I12*'Расчет дотаций'!K14</f>
        <v>6.906077348066475E-2</v>
      </c>
      <c r="K12" s="51">
        <f t="shared" si="2"/>
        <v>42.472897919653946</v>
      </c>
      <c r="L12" s="50">
        <f>'Расчет дотаций'!N14-1</f>
        <v>0.26842105263157889</v>
      </c>
      <c r="M12" s="50">
        <f>L12*'Расчет дотаций'!O14</f>
        <v>4.0263157894736832</v>
      </c>
      <c r="N12" s="51">
        <f t="shared" si="3"/>
        <v>2476.2146570293603</v>
      </c>
      <c r="O12" s="50">
        <f>'Расчет дотаций'!R14-1</f>
        <v>9.7397260273972552E-2</v>
      </c>
      <c r="P12" s="50">
        <f>O12*'Расчет дотаций'!S14</f>
        <v>1.4609589041095883</v>
      </c>
      <c r="Q12" s="51">
        <f t="shared" si="4"/>
        <v>898.50077361830836</v>
      </c>
      <c r="R12" s="5" t="s">
        <v>418</v>
      </c>
      <c r="S12" s="5" t="s">
        <v>418</v>
      </c>
      <c r="T12" s="96" t="s">
        <v>418</v>
      </c>
      <c r="U12" s="5" t="s">
        <v>418</v>
      </c>
      <c r="V12" s="5" t="s">
        <v>418</v>
      </c>
      <c r="W12" s="96" t="s">
        <v>418</v>
      </c>
      <c r="X12" s="5" t="s">
        <v>418</v>
      </c>
      <c r="Y12" s="5" t="s">
        <v>418</v>
      </c>
      <c r="Z12" s="96" t="s">
        <v>418</v>
      </c>
      <c r="AA12" s="50" t="s">
        <v>439</v>
      </c>
      <c r="AB12" s="50" t="s">
        <v>439</v>
      </c>
      <c r="AC12" s="94" t="s">
        <v>439</v>
      </c>
      <c r="AD12" s="52">
        <f t="shared" si="5"/>
        <v>5.9168378172402001</v>
      </c>
    </row>
    <row r="13" spans="1:30" ht="15" customHeight="1">
      <c r="A13" s="48" t="s">
        <v>10</v>
      </c>
      <c r="B13" s="49">
        <f>'Расчет дотаций'!AM15</f>
        <v>-2739.8999999999942</v>
      </c>
      <c r="C13" s="50">
        <f>'Расчет дотаций'!B15-1</f>
        <v>0</v>
      </c>
      <c r="D13" s="50">
        <f>C13*'Расчет дотаций'!C15</f>
        <v>0</v>
      </c>
      <c r="E13" s="51">
        <f t="shared" si="0"/>
        <v>0</v>
      </c>
      <c r="F13" s="50">
        <f>'Расчет дотаций'!F15-1</f>
        <v>4.3985738412460229E-2</v>
      </c>
      <c r="G13" s="50">
        <f>F13*'Расчет дотаций'!G15</f>
        <v>0.65978607618690344</v>
      </c>
      <c r="H13" s="51">
        <f t="shared" si="1"/>
        <v>994.88056734762881</v>
      </c>
      <c r="I13" s="50">
        <f>'Расчет дотаций'!J15-1</f>
        <v>4.2587476979742078E-2</v>
      </c>
      <c r="J13" s="50">
        <f>I13*'Расчет дотаций'!K15</f>
        <v>0.85174953959484156</v>
      </c>
      <c r="K13" s="51">
        <f t="shared" si="2"/>
        <v>1284.3391150166528</v>
      </c>
      <c r="L13" s="50">
        <f>'Расчет дотаций'!N15-1</f>
        <v>-0.31861958266452639</v>
      </c>
      <c r="M13" s="50">
        <f>L13*'Расчет дотаций'!O15</f>
        <v>-4.7792937399678959</v>
      </c>
      <c r="N13" s="51">
        <f t="shared" si="3"/>
        <v>-7206.6183860983583</v>
      </c>
      <c r="O13" s="50">
        <f>'Расчет дотаций'!R15-1</f>
        <v>9.6713865882981587E-2</v>
      </c>
      <c r="P13" s="50">
        <f>O13*'Расчет дотаций'!S15</f>
        <v>1.4507079882447238</v>
      </c>
      <c r="Q13" s="51">
        <f t="shared" si="4"/>
        <v>2187.4987037340825</v>
      </c>
      <c r="R13" s="5" t="s">
        <v>418</v>
      </c>
      <c r="S13" s="5" t="s">
        <v>418</v>
      </c>
      <c r="T13" s="96" t="s">
        <v>418</v>
      </c>
      <c r="U13" s="5" t="s">
        <v>418</v>
      </c>
      <c r="V13" s="5" t="s">
        <v>418</v>
      </c>
      <c r="W13" s="96" t="s">
        <v>418</v>
      </c>
      <c r="X13" s="5" t="s">
        <v>418</v>
      </c>
      <c r="Y13" s="5" t="s">
        <v>418</v>
      </c>
      <c r="Z13" s="96" t="s">
        <v>418</v>
      </c>
      <c r="AA13" s="50" t="s">
        <v>439</v>
      </c>
      <c r="AB13" s="50" t="s">
        <v>439</v>
      </c>
      <c r="AC13" s="94" t="s">
        <v>439</v>
      </c>
      <c r="AD13" s="52">
        <f t="shared" si="5"/>
        <v>-1.8170501359414271</v>
      </c>
    </row>
    <row r="14" spans="1:30" ht="15" customHeight="1">
      <c r="A14" s="48" t="s">
        <v>11</v>
      </c>
      <c r="B14" s="49">
        <f>'Расчет дотаций'!AM16</f>
        <v>4136.5</v>
      </c>
      <c r="C14" s="50">
        <f>'Расчет дотаций'!B16-1</f>
        <v>0</v>
      </c>
      <c r="D14" s="50">
        <f>C14*'Расчет дотаций'!C16</f>
        <v>0</v>
      </c>
      <c r="E14" s="51">
        <f t="shared" si="0"/>
        <v>0</v>
      </c>
      <c r="F14" s="50">
        <f>'Расчет дотаций'!F16-1</f>
        <v>5.7277898611343581E-2</v>
      </c>
      <c r="G14" s="50">
        <f>F14*'Расчет дотаций'!G16</f>
        <v>0.85916847917015371</v>
      </c>
      <c r="H14" s="51">
        <f t="shared" si="1"/>
        <v>1021.6953453711301</v>
      </c>
      <c r="I14" s="50">
        <f>'Расчет дотаций'!J16-1</f>
        <v>4.1061276058117491E-2</v>
      </c>
      <c r="J14" s="50">
        <f>I14*'Расчет дотаций'!K16</f>
        <v>0.82122552116234981</v>
      </c>
      <c r="K14" s="51">
        <f t="shared" si="2"/>
        <v>976.57480786767246</v>
      </c>
      <c r="L14" s="50">
        <f>'Расчет дотаций'!N16-1</f>
        <v>2.5408348457350183E-2</v>
      </c>
      <c r="M14" s="50">
        <f>L14*'Расчет дотаций'!O16</f>
        <v>0.38112522686025274</v>
      </c>
      <c r="N14" s="51">
        <f t="shared" si="3"/>
        <v>453.22178330231645</v>
      </c>
      <c r="O14" s="50">
        <f>'Расчет дотаций'!R16-1</f>
        <v>9.4464285714285667E-2</v>
      </c>
      <c r="P14" s="50">
        <f>O14*'Расчет дотаций'!S16</f>
        <v>1.416964285714285</v>
      </c>
      <c r="Q14" s="51">
        <f t="shared" si="4"/>
        <v>1685.0080634588815</v>
      </c>
      <c r="R14" s="5" t="s">
        <v>418</v>
      </c>
      <c r="S14" s="5" t="s">
        <v>418</v>
      </c>
      <c r="T14" s="96" t="s">
        <v>418</v>
      </c>
      <c r="U14" s="5" t="s">
        <v>418</v>
      </c>
      <c r="V14" s="5" t="s">
        <v>418</v>
      </c>
      <c r="W14" s="96" t="s">
        <v>418</v>
      </c>
      <c r="X14" s="5" t="s">
        <v>418</v>
      </c>
      <c r="Y14" s="5" t="s">
        <v>418</v>
      </c>
      <c r="Z14" s="96" t="s">
        <v>418</v>
      </c>
      <c r="AA14" s="50" t="s">
        <v>439</v>
      </c>
      <c r="AB14" s="50" t="s">
        <v>439</v>
      </c>
      <c r="AC14" s="94" t="s">
        <v>439</v>
      </c>
      <c r="AD14" s="52">
        <f t="shared" si="5"/>
        <v>3.4784835129070411</v>
      </c>
    </row>
    <row r="15" spans="1:30" ht="15" customHeight="1">
      <c r="A15" s="48" t="s">
        <v>12</v>
      </c>
      <c r="B15" s="49">
        <f>'Расчет дотаций'!AM17</f>
        <v>9514.5</v>
      </c>
      <c r="C15" s="50">
        <f>'Расчет дотаций'!B17-1</f>
        <v>0</v>
      </c>
      <c r="D15" s="50">
        <f>C15*'Расчет дотаций'!C17</f>
        <v>0</v>
      </c>
      <c r="E15" s="51">
        <f t="shared" si="0"/>
        <v>0</v>
      </c>
      <c r="F15" s="50">
        <f>'Расчет дотаций'!F17-1</f>
        <v>4.9631747915935831E-2</v>
      </c>
      <c r="G15" s="50">
        <f>F15*'Расчет дотаций'!G17</f>
        <v>0.74447621873903747</v>
      </c>
      <c r="H15" s="51">
        <f t="shared" si="1"/>
        <v>1062.6245957627893</v>
      </c>
      <c r="I15" s="50">
        <f>'Расчет дотаций'!J17-1</f>
        <v>1.1510128913443385E-3</v>
      </c>
      <c r="J15" s="50">
        <f>I15*'Расчет дотаций'!K17</f>
        <v>2.302025782688677E-2</v>
      </c>
      <c r="K15" s="51">
        <f t="shared" si="2"/>
        <v>32.857855700324805</v>
      </c>
      <c r="L15" s="50">
        <f>'Расчет дотаций'!N17-1</f>
        <v>0.30000000000000004</v>
      </c>
      <c r="M15" s="50">
        <f>L15*'Расчет дотаций'!O17</f>
        <v>4.5000000000000009</v>
      </c>
      <c r="N15" s="51">
        <f t="shared" si="3"/>
        <v>6423.0536322997432</v>
      </c>
      <c r="O15" s="50">
        <f>'Расчет дотаций'!R17-1</f>
        <v>9.3224999999999891E-2</v>
      </c>
      <c r="P15" s="50">
        <f>O15*'Расчет дотаций'!S17</f>
        <v>1.3983749999999984</v>
      </c>
      <c r="Q15" s="51">
        <f t="shared" si="4"/>
        <v>1995.9639162371425</v>
      </c>
      <c r="R15" s="5" t="s">
        <v>418</v>
      </c>
      <c r="S15" s="5" t="s">
        <v>418</v>
      </c>
      <c r="T15" s="96" t="s">
        <v>418</v>
      </c>
      <c r="U15" s="5" t="s">
        <v>418</v>
      </c>
      <c r="V15" s="5" t="s">
        <v>418</v>
      </c>
      <c r="W15" s="96" t="s">
        <v>418</v>
      </c>
      <c r="X15" s="5" t="s">
        <v>418</v>
      </c>
      <c r="Y15" s="5" t="s">
        <v>418</v>
      </c>
      <c r="Z15" s="96" t="s">
        <v>418</v>
      </c>
      <c r="AA15" s="50" t="s">
        <v>439</v>
      </c>
      <c r="AB15" s="50" t="s">
        <v>439</v>
      </c>
      <c r="AC15" s="94" t="s">
        <v>439</v>
      </c>
      <c r="AD15" s="52">
        <f t="shared" si="5"/>
        <v>6.6658714765659237</v>
      </c>
    </row>
    <row r="16" spans="1:30" ht="15" customHeight="1">
      <c r="A16" s="48" t="s">
        <v>13</v>
      </c>
      <c r="B16" s="49">
        <f>'Расчет дотаций'!AM18</f>
        <v>8741.8999999999942</v>
      </c>
      <c r="C16" s="50">
        <f>'Расчет дотаций'!B18-1</f>
        <v>0</v>
      </c>
      <c r="D16" s="50">
        <f>C16*'Расчет дотаций'!C18</f>
        <v>0</v>
      </c>
      <c r="E16" s="51">
        <f t="shared" si="0"/>
        <v>0</v>
      </c>
      <c r="F16" s="50">
        <f>'Расчет дотаций'!F18-1</f>
        <v>8.0154523976757819E-2</v>
      </c>
      <c r="G16" s="50">
        <f>F16*'Расчет дотаций'!G18</f>
        <v>1.2023178596513673</v>
      </c>
      <c r="H16" s="51">
        <f t="shared" si="1"/>
        <v>927.94389911311339</v>
      </c>
      <c r="I16" s="50">
        <f>'Расчет дотаций'!J18-1</f>
        <v>0.27709412507896403</v>
      </c>
      <c r="J16" s="50">
        <f>I16*'Расчет дотаций'!K18</f>
        <v>5.5418825015792805</v>
      </c>
      <c r="K16" s="51">
        <f>$B16*J16/$AD16</f>
        <v>4277.2017529818486</v>
      </c>
      <c r="L16" s="50">
        <f>'Расчет дотаций'!N18-1</f>
        <v>0.30000000000000004</v>
      </c>
      <c r="M16" s="50">
        <f>L16*'Расчет дотаций'!O18</f>
        <v>4.5000000000000009</v>
      </c>
      <c r="N16" s="51">
        <f>$B16*M16/$AD16</f>
        <v>3473.0811927054306</v>
      </c>
      <c r="O16" s="50">
        <f>'Расчет дотаций'!R18-1</f>
        <v>5.5000000000000604E-3</v>
      </c>
      <c r="P16" s="50">
        <f>O16*'Расчет дотаций'!S18</f>
        <v>8.2500000000000906E-2</v>
      </c>
      <c r="Q16" s="51">
        <f t="shared" si="4"/>
        <v>63.673155199600245</v>
      </c>
      <c r="R16" s="5" t="s">
        <v>418</v>
      </c>
      <c r="S16" s="5" t="s">
        <v>418</v>
      </c>
      <c r="T16" s="96" t="s">
        <v>418</v>
      </c>
      <c r="U16" s="5" t="s">
        <v>418</v>
      </c>
      <c r="V16" s="5" t="s">
        <v>418</v>
      </c>
      <c r="W16" s="96" t="s">
        <v>418</v>
      </c>
      <c r="X16" s="5" t="s">
        <v>418</v>
      </c>
      <c r="Y16" s="5" t="s">
        <v>418</v>
      </c>
      <c r="Z16" s="96" t="s">
        <v>418</v>
      </c>
      <c r="AA16" s="50" t="s">
        <v>439</v>
      </c>
      <c r="AB16" s="50" t="s">
        <v>439</v>
      </c>
      <c r="AC16" s="94" t="s">
        <v>439</v>
      </c>
      <c r="AD16" s="52">
        <f t="shared" si="5"/>
        <v>11.326700361230651</v>
      </c>
    </row>
    <row r="17" spans="1:30" ht="15" customHeight="1">
      <c r="A17" s="46" t="s">
        <v>361</v>
      </c>
      <c r="B17" s="47">
        <f>SUM(B18:B26)</f>
        <v>75.799999999999955</v>
      </c>
      <c r="C17" s="47"/>
      <c r="D17" s="47"/>
      <c r="E17" s="47">
        <f>SUM(E18:E26)</f>
        <v>0</v>
      </c>
      <c r="F17" s="47"/>
      <c r="G17" s="47"/>
      <c r="H17" s="47">
        <f>SUM(H18:H26)</f>
        <v>18.978894804034528</v>
      </c>
      <c r="I17" s="47"/>
      <c r="J17" s="47"/>
      <c r="K17" s="47">
        <f>SUM(K18:K26)</f>
        <v>88.154454582186077</v>
      </c>
      <c r="L17" s="47"/>
      <c r="M17" s="47"/>
      <c r="N17" s="47">
        <f>SUM(N18:N26)</f>
        <v>31.987245514507734</v>
      </c>
      <c r="O17" s="47"/>
      <c r="P17" s="47"/>
      <c r="Q17" s="47">
        <f>SUM(Q18:Q26)</f>
        <v>-63.320594900728395</v>
      </c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</row>
    <row r="18" spans="1:30" ht="15" customHeight="1">
      <c r="A18" s="53" t="s">
        <v>362</v>
      </c>
      <c r="B18" s="49">
        <f>'Расчет дотаций'!AM20</f>
        <v>0</v>
      </c>
      <c r="C18" s="50">
        <f>'Расчет дотаций'!B20-1</f>
        <v>0</v>
      </c>
      <c r="D18" s="50">
        <f>C18*'Расчет дотаций'!C20</f>
        <v>0</v>
      </c>
      <c r="E18" s="51">
        <f t="shared" si="0"/>
        <v>0</v>
      </c>
      <c r="F18" s="50">
        <f>'Расчет дотаций'!F20-1</f>
        <v>8.6116554830887537E-2</v>
      </c>
      <c r="G18" s="50">
        <f>F18*'Расчет дотаций'!G20</f>
        <v>1.2917483224633131</v>
      </c>
      <c r="H18" s="51">
        <f t="shared" si="1"/>
        <v>0</v>
      </c>
      <c r="I18" s="50">
        <f>'Расчет дотаций'!J20-1</f>
        <v>0.25035647279549722</v>
      </c>
      <c r="J18" s="50">
        <f>I18*'Расчет дотаций'!K20</f>
        <v>5.0071294559099444</v>
      </c>
      <c r="K18" s="51">
        <f t="shared" si="2"/>
        <v>0</v>
      </c>
      <c r="L18" s="50">
        <f>'Расчет дотаций'!N20-1</f>
        <v>0.14514182257091113</v>
      </c>
      <c r="M18" s="50">
        <f>L18*'Расчет дотаций'!O20</f>
        <v>2.1771273385636669</v>
      </c>
      <c r="N18" s="51">
        <f t="shared" si="3"/>
        <v>0</v>
      </c>
      <c r="O18" s="50">
        <f>'Расчет дотаций'!R20-1</f>
        <v>-0.2873165976732116</v>
      </c>
      <c r="P18" s="50">
        <f>O18*'Расчет дотаций'!S20</f>
        <v>-4.3097489650981737</v>
      </c>
      <c r="Q18" s="51">
        <f t="shared" si="4"/>
        <v>0</v>
      </c>
      <c r="R18" s="5" t="s">
        <v>418</v>
      </c>
      <c r="S18" s="5" t="s">
        <v>418</v>
      </c>
      <c r="T18" s="96" t="s">
        <v>418</v>
      </c>
      <c r="U18" s="5" t="s">
        <v>418</v>
      </c>
      <c r="V18" s="5" t="s">
        <v>418</v>
      </c>
      <c r="W18" s="96" t="s">
        <v>418</v>
      </c>
      <c r="X18" s="5" t="s">
        <v>418</v>
      </c>
      <c r="Y18" s="5" t="s">
        <v>418</v>
      </c>
      <c r="Z18" s="96" t="s">
        <v>418</v>
      </c>
      <c r="AA18" s="50" t="s">
        <v>439</v>
      </c>
      <c r="AB18" s="50" t="s">
        <v>439</v>
      </c>
      <c r="AC18" s="94" t="s">
        <v>439</v>
      </c>
      <c r="AD18" s="52">
        <f t="shared" si="5"/>
        <v>4.1662561518387511</v>
      </c>
    </row>
    <row r="19" spans="1:30" ht="15" customHeight="1">
      <c r="A19" s="53" t="s">
        <v>363</v>
      </c>
      <c r="B19" s="49">
        <f>'Расчет дотаций'!AM21</f>
        <v>0</v>
      </c>
      <c r="C19" s="50">
        <f>'Расчет дотаций'!B21-1</f>
        <v>0</v>
      </c>
      <c r="D19" s="50">
        <f>C19*'Расчет дотаций'!C21</f>
        <v>0</v>
      </c>
      <c r="E19" s="51">
        <f t="shared" si="0"/>
        <v>0</v>
      </c>
      <c r="F19" s="50">
        <f>'Расчет дотаций'!F21-1</f>
        <v>8.6116554830887537E-2</v>
      </c>
      <c r="G19" s="50">
        <f>F19*'Расчет дотаций'!G21</f>
        <v>1.2917483224633131</v>
      </c>
      <c r="H19" s="51">
        <f t="shared" si="1"/>
        <v>0</v>
      </c>
      <c r="I19" s="50">
        <f>'Расчет дотаций'!J21-1</f>
        <v>0.26777142857142855</v>
      </c>
      <c r="J19" s="50">
        <f>I19*'Расчет дотаций'!K21</f>
        <v>5.355428571428571</v>
      </c>
      <c r="K19" s="51">
        <f t="shared" si="2"/>
        <v>0</v>
      </c>
      <c r="L19" s="50">
        <f>'Расчет дотаций'!N21-1</f>
        <v>0.14514182257091113</v>
      </c>
      <c r="M19" s="50">
        <f>L19*'Расчет дотаций'!O21</f>
        <v>2.1771273385636669</v>
      </c>
      <c r="N19" s="51">
        <f t="shared" si="3"/>
        <v>0</v>
      </c>
      <c r="O19" s="50">
        <f>'Расчет дотаций'!R21-1</f>
        <v>-0.2873165976732116</v>
      </c>
      <c r="P19" s="50">
        <f>O19*'Расчет дотаций'!S21</f>
        <v>-4.3097489650981737</v>
      </c>
      <c r="Q19" s="51">
        <f t="shared" si="4"/>
        <v>0</v>
      </c>
      <c r="R19" s="5" t="s">
        <v>418</v>
      </c>
      <c r="S19" s="5" t="s">
        <v>418</v>
      </c>
      <c r="T19" s="96" t="s">
        <v>418</v>
      </c>
      <c r="U19" s="5" t="s">
        <v>418</v>
      </c>
      <c r="V19" s="5" t="s">
        <v>418</v>
      </c>
      <c r="W19" s="96" t="s">
        <v>418</v>
      </c>
      <c r="X19" s="5" t="s">
        <v>418</v>
      </c>
      <c r="Y19" s="5" t="s">
        <v>418</v>
      </c>
      <c r="Z19" s="96" t="s">
        <v>418</v>
      </c>
      <c r="AA19" s="50" t="s">
        <v>439</v>
      </c>
      <c r="AB19" s="50" t="s">
        <v>439</v>
      </c>
      <c r="AC19" s="94" t="s">
        <v>439</v>
      </c>
      <c r="AD19" s="52">
        <f t="shared" si="5"/>
        <v>4.5145552673573777</v>
      </c>
    </row>
    <row r="20" spans="1:30" ht="15" customHeight="1">
      <c r="A20" s="53" t="s">
        <v>364</v>
      </c>
      <c r="B20" s="49">
        <f>'Расчет дотаций'!AM22</f>
        <v>0</v>
      </c>
      <c r="C20" s="50">
        <f>'Расчет дотаций'!B22-1</f>
        <v>0</v>
      </c>
      <c r="D20" s="50">
        <f>C20*'Расчет дотаций'!C22</f>
        <v>0</v>
      </c>
      <c r="E20" s="51">
        <f t="shared" si="0"/>
        <v>0</v>
      </c>
      <c r="F20" s="50">
        <f>'Расчет дотаций'!F22-1</f>
        <v>8.6116554830887537E-2</v>
      </c>
      <c r="G20" s="50">
        <f>F20*'Расчет дотаций'!G22</f>
        <v>1.2917483224633131</v>
      </c>
      <c r="H20" s="51">
        <f t="shared" si="1"/>
        <v>0</v>
      </c>
      <c r="I20" s="50">
        <f>'Расчет дотаций'!J22-1</f>
        <v>0.20659131469363468</v>
      </c>
      <c r="J20" s="50">
        <f>I20*'Расчет дотаций'!K22</f>
        <v>4.1318262938726935</v>
      </c>
      <c r="K20" s="51">
        <f t="shared" si="2"/>
        <v>0</v>
      </c>
      <c r="L20" s="50">
        <f>'Расчет дотаций'!N22-1</f>
        <v>0.14514182257091113</v>
      </c>
      <c r="M20" s="50">
        <f>L20*'Расчет дотаций'!O22</f>
        <v>2.1771273385636669</v>
      </c>
      <c r="N20" s="51">
        <f t="shared" si="3"/>
        <v>0</v>
      </c>
      <c r="O20" s="50">
        <f>'Расчет дотаций'!R22-1</f>
        <v>-0.2873165976732116</v>
      </c>
      <c r="P20" s="50">
        <f>O20*'Расчет дотаций'!S22</f>
        <v>-4.3097489650981737</v>
      </c>
      <c r="Q20" s="51">
        <f t="shared" si="4"/>
        <v>0</v>
      </c>
      <c r="R20" s="5" t="s">
        <v>418</v>
      </c>
      <c r="S20" s="5" t="s">
        <v>418</v>
      </c>
      <c r="T20" s="96" t="s">
        <v>418</v>
      </c>
      <c r="U20" s="5" t="s">
        <v>418</v>
      </c>
      <c r="V20" s="5" t="s">
        <v>418</v>
      </c>
      <c r="W20" s="96" t="s">
        <v>418</v>
      </c>
      <c r="X20" s="5" t="s">
        <v>418</v>
      </c>
      <c r="Y20" s="5" t="s">
        <v>418</v>
      </c>
      <c r="Z20" s="96" t="s">
        <v>418</v>
      </c>
      <c r="AA20" s="50" t="s">
        <v>439</v>
      </c>
      <c r="AB20" s="50" t="s">
        <v>439</v>
      </c>
      <c r="AC20" s="94" t="s">
        <v>439</v>
      </c>
      <c r="AD20" s="52">
        <f t="shared" si="5"/>
        <v>3.2909529898014993</v>
      </c>
    </row>
    <row r="21" spans="1:30" ht="15" customHeight="1">
      <c r="A21" s="53" t="s">
        <v>365</v>
      </c>
      <c r="B21" s="49">
        <f>'Расчет дотаций'!AM23</f>
        <v>0</v>
      </c>
      <c r="C21" s="50">
        <f>'Расчет дотаций'!B23-1</f>
        <v>0</v>
      </c>
      <c r="D21" s="50">
        <f>C21*'Расчет дотаций'!C23</f>
        <v>0</v>
      </c>
      <c r="E21" s="51">
        <f t="shared" si="0"/>
        <v>0</v>
      </c>
      <c r="F21" s="50">
        <f>'Расчет дотаций'!F23-1</f>
        <v>8.6116554830887537E-2</v>
      </c>
      <c r="G21" s="50">
        <f>F21*'Расчет дотаций'!G23</f>
        <v>1.2917483224633131</v>
      </c>
      <c r="H21" s="51">
        <f t="shared" si="1"/>
        <v>0</v>
      </c>
      <c r="I21" s="50">
        <f>'Расчет дотаций'!J23-1</f>
        <v>0.23037369207772795</v>
      </c>
      <c r="J21" s="50">
        <f>I21*'Расчет дотаций'!K23</f>
        <v>4.6074738415545591</v>
      </c>
      <c r="K21" s="51">
        <f t="shared" si="2"/>
        <v>0</v>
      </c>
      <c r="L21" s="50">
        <f>'Расчет дотаций'!N23-1</f>
        <v>0.14514182257091113</v>
      </c>
      <c r="M21" s="50">
        <f>L21*'Расчет дотаций'!O23</f>
        <v>2.1771273385636669</v>
      </c>
      <c r="N21" s="51">
        <f t="shared" si="3"/>
        <v>0</v>
      </c>
      <c r="O21" s="50">
        <f>'Расчет дотаций'!R23-1</f>
        <v>-0.2873165976732116</v>
      </c>
      <c r="P21" s="50">
        <f>O21*'Расчет дотаций'!S23</f>
        <v>-4.3097489650981737</v>
      </c>
      <c r="Q21" s="51">
        <f t="shared" si="4"/>
        <v>0</v>
      </c>
      <c r="R21" s="5" t="s">
        <v>418</v>
      </c>
      <c r="S21" s="5" t="s">
        <v>418</v>
      </c>
      <c r="T21" s="96" t="s">
        <v>418</v>
      </c>
      <c r="U21" s="5" t="s">
        <v>418</v>
      </c>
      <c r="V21" s="5" t="s">
        <v>418</v>
      </c>
      <c r="W21" s="96" t="s">
        <v>418</v>
      </c>
      <c r="X21" s="5" t="s">
        <v>418</v>
      </c>
      <c r="Y21" s="5" t="s">
        <v>418</v>
      </c>
      <c r="Z21" s="96" t="s">
        <v>418</v>
      </c>
      <c r="AA21" s="50" t="s">
        <v>439</v>
      </c>
      <c r="AB21" s="50" t="s">
        <v>439</v>
      </c>
      <c r="AC21" s="94" t="s">
        <v>439</v>
      </c>
      <c r="AD21" s="52">
        <f t="shared" si="5"/>
        <v>3.7666005374833658</v>
      </c>
    </row>
    <row r="22" spans="1:30" ht="15" customHeight="1">
      <c r="A22" s="53" t="s">
        <v>366</v>
      </c>
      <c r="B22" s="49">
        <f>'Расчет дотаций'!AM24</f>
        <v>0</v>
      </c>
      <c r="C22" s="50">
        <f>'Расчет дотаций'!B24-1</f>
        <v>0</v>
      </c>
      <c r="D22" s="50">
        <f>C22*'Расчет дотаций'!C24</f>
        <v>0</v>
      </c>
      <c r="E22" s="51">
        <f t="shared" si="0"/>
        <v>0</v>
      </c>
      <c r="F22" s="50">
        <f>'Расчет дотаций'!F24-1</f>
        <v>8.6116554830887537E-2</v>
      </c>
      <c r="G22" s="50">
        <f>F22*'Расчет дотаций'!G24</f>
        <v>1.2917483224633131</v>
      </c>
      <c r="H22" s="51">
        <f t="shared" si="1"/>
        <v>0</v>
      </c>
      <c r="I22" s="50">
        <f>'Расчет дотаций'!J24-1</f>
        <v>0.2181249999999999</v>
      </c>
      <c r="J22" s="50">
        <f>I22*'Расчет дотаций'!K24</f>
        <v>4.362499999999998</v>
      </c>
      <c r="K22" s="51">
        <f t="shared" si="2"/>
        <v>0</v>
      </c>
      <c r="L22" s="50">
        <f>'Расчет дотаций'!N24-1</f>
        <v>0.14514182257091113</v>
      </c>
      <c r="M22" s="50">
        <f>L22*'Расчет дотаций'!O24</f>
        <v>2.1771273385636669</v>
      </c>
      <c r="N22" s="51">
        <f t="shared" si="3"/>
        <v>0</v>
      </c>
      <c r="O22" s="50">
        <f>'Расчет дотаций'!R24-1</f>
        <v>-0.2873165976732116</v>
      </c>
      <c r="P22" s="50">
        <f>O22*'Расчет дотаций'!S24</f>
        <v>-4.3097489650981737</v>
      </c>
      <c r="Q22" s="51">
        <f t="shared" si="4"/>
        <v>0</v>
      </c>
      <c r="R22" s="5" t="s">
        <v>418</v>
      </c>
      <c r="S22" s="5" t="s">
        <v>418</v>
      </c>
      <c r="T22" s="96" t="s">
        <v>418</v>
      </c>
      <c r="U22" s="5" t="s">
        <v>418</v>
      </c>
      <c r="V22" s="5" t="s">
        <v>418</v>
      </c>
      <c r="W22" s="96" t="s">
        <v>418</v>
      </c>
      <c r="X22" s="5" t="s">
        <v>418</v>
      </c>
      <c r="Y22" s="5" t="s">
        <v>418</v>
      </c>
      <c r="Z22" s="96" t="s">
        <v>418</v>
      </c>
      <c r="AA22" s="50" t="s">
        <v>439</v>
      </c>
      <c r="AB22" s="50" t="s">
        <v>439</v>
      </c>
      <c r="AC22" s="94" t="s">
        <v>439</v>
      </c>
      <c r="AD22" s="52">
        <f t="shared" si="5"/>
        <v>3.5216266959288047</v>
      </c>
    </row>
    <row r="23" spans="1:30" ht="15" customHeight="1">
      <c r="A23" s="53" t="s">
        <v>367</v>
      </c>
      <c r="B23" s="49">
        <f>'Расчет дотаций'!AM25</f>
        <v>0</v>
      </c>
      <c r="C23" s="50">
        <f>'Расчет дотаций'!B25-1</f>
        <v>0</v>
      </c>
      <c r="D23" s="50">
        <f>C23*'Расчет дотаций'!C25</f>
        <v>0</v>
      </c>
      <c r="E23" s="51">
        <f t="shared" si="0"/>
        <v>0</v>
      </c>
      <c r="F23" s="50">
        <f>'Расчет дотаций'!F25-1</f>
        <v>8.6116554830887537E-2</v>
      </c>
      <c r="G23" s="50">
        <f>F23*'Расчет дотаций'!G25</f>
        <v>1.2917483224633131</v>
      </c>
      <c r="H23" s="51">
        <f t="shared" si="1"/>
        <v>0</v>
      </c>
      <c r="I23" s="50">
        <f>'Расчет дотаций'!J25-1</f>
        <v>0.22999999999999998</v>
      </c>
      <c r="J23" s="50">
        <f>I23*'Расчет дотаций'!K25</f>
        <v>4.5999999999999996</v>
      </c>
      <c r="K23" s="51">
        <f t="shared" si="2"/>
        <v>0</v>
      </c>
      <c r="L23" s="50">
        <f>'Расчет дотаций'!N25-1</f>
        <v>0.14514182257091113</v>
      </c>
      <c r="M23" s="50">
        <f>L23*'Расчет дотаций'!O25</f>
        <v>2.1771273385636669</v>
      </c>
      <c r="N23" s="51">
        <f t="shared" si="3"/>
        <v>0</v>
      </c>
      <c r="O23" s="50">
        <f>'Расчет дотаций'!R25-1</f>
        <v>-0.2873165976732116</v>
      </c>
      <c r="P23" s="50">
        <f>O23*'Расчет дотаций'!S25</f>
        <v>-4.3097489650981737</v>
      </c>
      <c r="Q23" s="51">
        <f t="shared" si="4"/>
        <v>0</v>
      </c>
      <c r="R23" s="5" t="s">
        <v>418</v>
      </c>
      <c r="S23" s="5" t="s">
        <v>418</v>
      </c>
      <c r="T23" s="96" t="s">
        <v>418</v>
      </c>
      <c r="U23" s="5" t="s">
        <v>418</v>
      </c>
      <c r="V23" s="5" t="s">
        <v>418</v>
      </c>
      <c r="W23" s="96" t="s">
        <v>418</v>
      </c>
      <c r="X23" s="5" t="s">
        <v>418</v>
      </c>
      <c r="Y23" s="5" t="s">
        <v>418</v>
      </c>
      <c r="Z23" s="96" t="s">
        <v>418</v>
      </c>
      <c r="AA23" s="50" t="s">
        <v>439</v>
      </c>
      <c r="AB23" s="50" t="s">
        <v>439</v>
      </c>
      <c r="AC23" s="94" t="s">
        <v>439</v>
      </c>
      <c r="AD23" s="52">
        <f t="shared" si="5"/>
        <v>3.7591266959288054</v>
      </c>
    </row>
    <row r="24" spans="1:30" ht="15" customHeight="1">
      <c r="A24" s="53" t="s">
        <v>368</v>
      </c>
      <c r="B24" s="49">
        <f>'Расчет дотаций'!AM26</f>
        <v>0</v>
      </c>
      <c r="C24" s="50">
        <f>'Расчет дотаций'!B26-1</f>
        <v>0</v>
      </c>
      <c r="D24" s="50">
        <f>C24*'Расчет дотаций'!C26</f>
        <v>0</v>
      </c>
      <c r="E24" s="51">
        <f t="shared" si="0"/>
        <v>0</v>
      </c>
      <c r="F24" s="50">
        <f>'Расчет дотаций'!F26-1</f>
        <v>8.6116554830887537E-2</v>
      </c>
      <c r="G24" s="50">
        <f>F24*'Расчет дотаций'!G26</f>
        <v>1.2917483224633131</v>
      </c>
      <c r="H24" s="51">
        <f t="shared" si="1"/>
        <v>0</v>
      </c>
      <c r="I24" s="50">
        <f>'Расчет дотаций'!J26-1</f>
        <v>0.24673640167364019</v>
      </c>
      <c r="J24" s="50">
        <f>I24*'Расчет дотаций'!K26</f>
        <v>4.9347280334728039</v>
      </c>
      <c r="K24" s="51">
        <f t="shared" si="2"/>
        <v>0</v>
      </c>
      <c r="L24" s="50">
        <f>'Расчет дотаций'!N26-1</f>
        <v>0.14514182257091113</v>
      </c>
      <c r="M24" s="50">
        <f>L24*'Расчет дотаций'!O26</f>
        <v>2.1771273385636669</v>
      </c>
      <c r="N24" s="51">
        <f t="shared" si="3"/>
        <v>0</v>
      </c>
      <c r="O24" s="50">
        <f>'Расчет дотаций'!R26-1</f>
        <v>-0.2873165976732116</v>
      </c>
      <c r="P24" s="50">
        <f>O24*'Расчет дотаций'!S26</f>
        <v>-4.3097489650981737</v>
      </c>
      <c r="Q24" s="51">
        <f t="shared" si="4"/>
        <v>0</v>
      </c>
      <c r="R24" s="5" t="s">
        <v>418</v>
      </c>
      <c r="S24" s="5" t="s">
        <v>418</v>
      </c>
      <c r="T24" s="96" t="s">
        <v>418</v>
      </c>
      <c r="U24" s="5" t="s">
        <v>418</v>
      </c>
      <c r="V24" s="5" t="s">
        <v>418</v>
      </c>
      <c r="W24" s="96" t="s">
        <v>418</v>
      </c>
      <c r="X24" s="5" t="s">
        <v>418</v>
      </c>
      <c r="Y24" s="5" t="s">
        <v>418</v>
      </c>
      <c r="Z24" s="96" t="s">
        <v>418</v>
      </c>
      <c r="AA24" s="50" t="s">
        <v>439</v>
      </c>
      <c r="AB24" s="50" t="s">
        <v>439</v>
      </c>
      <c r="AC24" s="94" t="s">
        <v>439</v>
      </c>
      <c r="AD24" s="52">
        <f t="shared" si="5"/>
        <v>4.0938547294016105</v>
      </c>
    </row>
    <row r="25" spans="1:30" ht="15" customHeight="1">
      <c r="A25" s="53" t="s">
        <v>370</v>
      </c>
      <c r="B25" s="49">
        <f>'Расчет дотаций'!AM27</f>
        <v>0</v>
      </c>
      <c r="C25" s="50">
        <f>'Расчет дотаций'!B27-1</f>
        <v>0</v>
      </c>
      <c r="D25" s="50">
        <f>C25*'Расчет дотаций'!C27</f>
        <v>0</v>
      </c>
      <c r="E25" s="51">
        <f t="shared" si="0"/>
        <v>0</v>
      </c>
      <c r="F25" s="50">
        <f>'Расчет дотаций'!F27-1</f>
        <v>8.6116554830887537E-2</v>
      </c>
      <c r="G25" s="50">
        <f>F25*'Расчет дотаций'!G27</f>
        <v>1.2917483224633131</v>
      </c>
      <c r="H25" s="51">
        <f t="shared" si="1"/>
        <v>0</v>
      </c>
      <c r="I25" s="50">
        <f>'Расчет дотаций'!J27-1</f>
        <v>0.24256684491978597</v>
      </c>
      <c r="J25" s="50">
        <f>I25*'Расчет дотаций'!K27</f>
        <v>4.8513368983957195</v>
      </c>
      <c r="K25" s="51">
        <f t="shared" si="2"/>
        <v>0</v>
      </c>
      <c r="L25" s="50">
        <f>'Расчет дотаций'!N27-1</f>
        <v>0.14514182257091113</v>
      </c>
      <c r="M25" s="50">
        <f>L25*'Расчет дотаций'!O27</f>
        <v>2.1771273385636669</v>
      </c>
      <c r="N25" s="51">
        <f t="shared" si="3"/>
        <v>0</v>
      </c>
      <c r="O25" s="50">
        <f>'Расчет дотаций'!R27-1</f>
        <v>-0.2873165976732116</v>
      </c>
      <c r="P25" s="50">
        <f>O25*'Расчет дотаций'!S27</f>
        <v>-4.3097489650981737</v>
      </c>
      <c r="Q25" s="51">
        <f t="shared" si="4"/>
        <v>0</v>
      </c>
      <c r="R25" s="5" t="s">
        <v>418</v>
      </c>
      <c r="S25" s="5" t="s">
        <v>418</v>
      </c>
      <c r="T25" s="96" t="s">
        <v>418</v>
      </c>
      <c r="U25" s="5" t="s">
        <v>418</v>
      </c>
      <c r="V25" s="5" t="s">
        <v>418</v>
      </c>
      <c r="W25" s="96" t="s">
        <v>418</v>
      </c>
      <c r="X25" s="5" t="s">
        <v>418</v>
      </c>
      <c r="Y25" s="5" t="s">
        <v>418</v>
      </c>
      <c r="Z25" s="96" t="s">
        <v>418</v>
      </c>
      <c r="AA25" s="50" t="s">
        <v>439</v>
      </c>
      <c r="AB25" s="50" t="s">
        <v>439</v>
      </c>
      <c r="AC25" s="94" t="s">
        <v>439</v>
      </c>
      <c r="AD25" s="52">
        <f t="shared" si="5"/>
        <v>4.0104635943245261</v>
      </c>
    </row>
    <row r="26" spans="1:30" ht="15" customHeight="1">
      <c r="A26" s="53" t="s">
        <v>369</v>
      </c>
      <c r="B26" s="49">
        <f>'Расчет дотаций'!AM28</f>
        <v>75.799999999999955</v>
      </c>
      <c r="C26" s="50">
        <f>'Расчет дотаций'!B28-1</f>
        <v>0</v>
      </c>
      <c r="D26" s="50">
        <f>C26*'Расчет дотаций'!C28</f>
        <v>0</v>
      </c>
      <c r="E26" s="51">
        <f t="shared" si="0"/>
        <v>0</v>
      </c>
      <c r="F26" s="50">
        <f>'Расчет дотаций'!F28-1</f>
        <v>8.6116554830887537E-2</v>
      </c>
      <c r="G26" s="50">
        <f>F26*'Расчет дотаций'!G28</f>
        <v>1.2917483224633131</v>
      </c>
      <c r="H26" s="51">
        <f t="shared" si="1"/>
        <v>18.978894804034528</v>
      </c>
      <c r="I26" s="50">
        <f>'Расчет дотаций'!J28-1</f>
        <v>0.30000000000000004</v>
      </c>
      <c r="J26" s="50">
        <f>I26*'Расчет дотаций'!K28</f>
        <v>6.0000000000000009</v>
      </c>
      <c r="K26" s="51">
        <f t="shared" si="2"/>
        <v>88.154454582186077</v>
      </c>
      <c r="L26" s="50">
        <f>'Расчет дотаций'!N28-1</f>
        <v>0.14514182257091113</v>
      </c>
      <c r="M26" s="50">
        <f>L26*'Расчет дотаций'!O28</f>
        <v>2.1771273385636669</v>
      </c>
      <c r="N26" s="51">
        <f t="shared" si="3"/>
        <v>31.987245514507734</v>
      </c>
      <c r="O26" s="50">
        <f>'Расчет дотаций'!R28-1</f>
        <v>-0.2873165976732116</v>
      </c>
      <c r="P26" s="50">
        <f>O26*'Расчет дотаций'!S28</f>
        <v>-4.3097489650981737</v>
      </c>
      <c r="Q26" s="51">
        <f t="shared" si="4"/>
        <v>-63.320594900728395</v>
      </c>
      <c r="R26" s="5" t="s">
        <v>418</v>
      </c>
      <c r="S26" s="5" t="s">
        <v>418</v>
      </c>
      <c r="T26" s="96" t="s">
        <v>418</v>
      </c>
      <c r="U26" s="5" t="s">
        <v>418</v>
      </c>
      <c r="V26" s="5" t="s">
        <v>418</v>
      </c>
      <c r="W26" s="96" t="s">
        <v>418</v>
      </c>
      <c r="X26" s="5" t="s">
        <v>418</v>
      </c>
      <c r="Y26" s="5" t="s">
        <v>418</v>
      </c>
      <c r="Z26" s="96" t="s">
        <v>418</v>
      </c>
      <c r="AA26" s="50" t="s">
        <v>439</v>
      </c>
      <c r="AB26" s="50" t="s">
        <v>439</v>
      </c>
      <c r="AC26" s="94" t="s">
        <v>439</v>
      </c>
      <c r="AD26" s="52">
        <f t="shared" si="5"/>
        <v>5.1591266959288076</v>
      </c>
    </row>
    <row r="27" spans="1:30" ht="15" customHeight="1">
      <c r="A27" s="54" t="s">
        <v>16</v>
      </c>
      <c r="B27" s="47">
        <f>SUM(B28:B54)</f>
        <v>62736.9</v>
      </c>
      <c r="C27" s="47"/>
      <c r="D27" s="47"/>
      <c r="E27" s="47">
        <f>SUM(E28:E54)</f>
        <v>0</v>
      </c>
      <c r="F27" s="47"/>
      <c r="G27" s="47"/>
      <c r="H27" s="47">
        <f>SUM(H28:H54)</f>
        <v>4686.5300449329188</v>
      </c>
      <c r="I27" s="47"/>
      <c r="J27" s="47"/>
      <c r="K27" s="47">
        <f>SUM(K28:K54)</f>
        <v>19524.65501852546</v>
      </c>
      <c r="L27" s="47"/>
      <c r="M27" s="47"/>
      <c r="N27" s="47">
        <f>SUM(N28:N54)</f>
        <v>22499.609452804583</v>
      </c>
      <c r="O27" s="47"/>
      <c r="P27" s="47"/>
      <c r="Q27" s="47">
        <f>SUM(Q28:Q54)</f>
        <v>8845.8712181310893</v>
      </c>
      <c r="R27" s="47"/>
      <c r="S27" s="47"/>
      <c r="T27" s="47">
        <f>SUM(T28:T54)</f>
        <v>5809.9089160686171</v>
      </c>
      <c r="U27" s="47"/>
      <c r="V27" s="47"/>
      <c r="W27" s="47">
        <f>SUM(W28:W54)</f>
        <v>83.789801126213547</v>
      </c>
      <c r="X27" s="47"/>
      <c r="Y27" s="47"/>
      <c r="Z27" s="47">
        <f>SUM(Z28:Z54)</f>
        <v>1286.5355484111171</v>
      </c>
      <c r="AA27" s="47"/>
      <c r="AB27" s="47"/>
      <c r="AC27" s="47"/>
      <c r="AD27" s="47"/>
    </row>
    <row r="28" spans="1:30" ht="15" customHeight="1">
      <c r="A28" s="53" t="s">
        <v>0</v>
      </c>
      <c r="B28" s="49">
        <f>'Расчет дотаций'!AM30</f>
        <v>2651.9000000000015</v>
      </c>
      <c r="C28" s="50">
        <f>'Расчет дотаций'!B30-1</f>
        <v>0</v>
      </c>
      <c r="D28" s="50">
        <f>C28*'Расчет дотаций'!C30</f>
        <v>0</v>
      </c>
      <c r="E28" s="51">
        <f t="shared" si="0"/>
        <v>0</v>
      </c>
      <c r="F28" s="50">
        <f>'Расчет дотаций'!F30-1</f>
        <v>-6.245166279969061E-2</v>
      </c>
      <c r="G28" s="50">
        <f>F28*'Расчет дотаций'!G30</f>
        <v>-0.6245166279969061</v>
      </c>
      <c r="H28" s="51">
        <f t="shared" si="1"/>
        <v>-239.15603050941021</v>
      </c>
      <c r="I28" s="50">
        <f>'Расчет дотаций'!J30-1</f>
        <v>-4.8684210526315774E-2</v>
      </c>
      <c r="J28" s="50">
        <f>I28*'Расчет дотаций'!K30</f>
        <v>-0.73026315789473661</v>
      </c>
      <c r="K28" s="51">
        <f t="shared" si="2"/>
        <v>-279.6512218250129</v>
      </c>
      <c r="L28" s="50">
        <f>'Расчет дотаций'!N30-1</f>
        <v>0.30000000000000004</v>
      </c>
      <c r="M28" s="50">
        <f>L28*'Расчет дотаций'!O30</f>
        <v>4.5000000000000009</v>
      </c>
      <c r="N28" s="51">
        <f t="shared" si="3"/>
        <v>1723.2561777325129</v>
      </c>
      <c r="O28" s="50">
        <f>'Расчет дотаций'!R30-1</f>
        <v>8.0769230769230926E-3</v>
      </c>
      <c r="P28" s="50">
        <f>O28*'Расчет дотаций'!S30</f>
        <v>4.0384615384615463E-2</v>
      </c>
      <c r="Q28" s="51">
        <f t="shared" si="4"/>
        <v>15.465119543753348</v>
      </c>
      <c r="R28" s="50">
        <f>'Расчет дотаций'!V30-1</f>
        <v>9.4185022026431753E-3</v>
      </c>
      <c r="S28" s="50">
        <f>R28*'Расчет дотаций'!W30</f>
        <v>9.4185022026431753E-2</v>
      </c>
      <c r="T28" s="51">
        <f>$B28*S28/$AD28</f>
        <v>36.067760234871393</v>
      </c>
      <c r="U28" s="50">
        <f>'Расчет дотаций'!Z30-1</f>
        <v>0.16723671000907148</v>
      </c>
      <c r="V28" s="50">
        <f>U28*'Расчет дотаций'!AA30</f>
        <v>1.6723671000907148</v>
      </c>
      <c r="W28" s="51">
        <f>$B28*V28/$AD28</f>
        <v>640.42598592620698</v>
      </c>
      <c r="X28" s="50">
        <f>'Расчет дотаций'!AD30-1</f>
        <v>0.19728436108148806</v>
      </c>
      <c r="Y28" s="50">
        <f>X28*'Расчет дотаций'!AE30</f>
        <v>1.9728436108148806</v>
      </c>
      <c r="Z28" s="51">
        <f>$B28*Y28/$AD28</f>
        <v>755.49220889707988</v>
      </c>
      <c r="AA28" s="50" t="s">
        <v>439</v>
      </c>
      <c r="AB28" s="50" t="s">
        <v>439</v>
      </c>
      <c r="AC28" s="94" t="s">
        <v>439</v>
      </c>
      <c r="AD28" s="52">
        <f>D28+G28+J28+M28+P28+S28+V28+Y28</f>
        <v>6.9250005624250006</v>
      </c>
    </row>
    <row r="29" spans="1:30" ht="15" customHeight="1">
      <c r="A29" s="53" t="s">
        <v>17</v>
      </c>
      <c r="B29" s="49">
        <f>'Расчет дотаций'!AM31</f>
        <v>4008</v>
      </c>
      <c r="C29" s="50">
        <f>'Расчет дотаций'!B31-1</f>
        <v>0</v>
      </c>
      <c r="D29" s="50">
        <f>C29*'Расчет дотаций'!C31</f>
        <v>0</v>
      </c>
      <c r="E29" s="51">
        <f t="shared" si="0"/>
        <v>0</v>
      </c>
      <c r="F29" s="50">
        <f>'Расчет дотаций'!F31-1</f>
        <v>0.10761055676920361</v>
      </c>
      <c r="G29" s="50">
        <f>F29*'Расчет дотаций'!G31</f>
        <v>1.0761055676920361</v>
      </c>
      <c r="H29" s="51">
        <f t="shared" si="1"/>
        <v>486.56245395369552</v>
      </c>
      <c r="I29" s="50">
        <f>'Расчет дотаций'!J31-1</f>
        <v>4.2828685258964105E-2</v>
      </c>
      <c r="J29" s="50">
        <f>I29*'Расчет дотаций'!K31</f>
        <v>0.64243027888446158</v>
      </c>
      <c r="K29" s="51">
        <f t="shared" si="2"/>
        <v>290.47563954026168</v>
      </c>
      <c r="L29" s="50">
        <f>'Расчет дотаций'!N31-1</f>
        <v>0.28499999999999992</v>
      </c>
      <c r="M29" s="50">
        <f>L29*'Расчет дотаций'!O31</f>
        <v>4.2749999999999986</v>
      </c>
      <c r="N29" s="51">
        <f t="shared" si="3"/>
        <v>1932.9464999546635</v>
      </c>
      <c r="O29" s="50">
        <f>'Расчет дотаций'!R31-1</f>
        <v>0.21378181818181807</v>
      </c>
      <c r="P29" s="50">
        <f>O29*'Расчет дотаций'!S31</f>
        <v>1.0689090909090904</v>
      </c>
      <c r="Q29" s="51">
        <f t="shared" si="4"/>
        <v>483.30855813858437</v>
      </c>
      <c r="R29" s="50">
        <f>'Расчет дотаций'!V31-1</f>
        <v>8.5197364568082135E-2</v>
      </c>
      <c r="S29" s="50">
        <f>R29*'Расчет дотаций'!W31</f>
        <v>0.85197364568082135</v>
      </c>
      <c r="T29" s="51">
        <f t="shared" ref="T29:T54" si="6">$B29*S29/$AD29</f>
        <v>385.22093016897281</v>
      </c>
      <c r="U29" s="50">
        <f>'Расчет дотаций'!Z31-1</f>
        <v>6.7604763018476621E-2</v>
      </c>
      <c r="V29" s="50">
        <f>U29*'Расчет дотаций'!AA31</f>
        <v>0.67604763018476621</v>
      </c>
      <c r="W29" s="51">
        <f t="shared" ref="W29:W54" si="7">$B29*V29/$AD29</f>
        <v>305.67576621480447</v>
      </c>
      <c r="X29" s="50">
        <f>'Расчет дотаций'!AD31-1</f>
        <v>2.7382465057179006E-2</v>
      </c>
      <c r="Y29" s="50">
        <f>X29*'Расчет дотаций'!AE31</f>
        <v>0.27382465057179006</v>
      </c>
      <c r="Z29" s="51">
        <f t="shared" ref="Z29:Z54" si="8">$B29*Y29/$AD29</f>
        <v>123.81015202901767</v>
      </c>
      <c r="AA29" s="50" t="s">
        <v>439</v>
      </c>
      <c r="AB29" s="50" t="s">
        <v>439</v>
      </c>
      <c r="AC29" s="94" t="s">
        <v>439</v>
      </c>
      <c r="AD29" s="52">
        <f t="shared" ref="AD29:AD54" si="9">D29+G29+J29+M29+P29+S29+V29+Y29</f>
        <v>8.8642908639229638</v>
      </c>
    </row>
    <row r="30" spans="1:30" ht="15" customHeight="1">
      <c r="A30" s="53" t="s">
        <v>18</v>
      </c>
      <c r="B30" s="49">
        <f>'Расчет дотаций'!AM32</f>
        <v>1686.1999999999971</v>
      </c>
      <c r="C30" s="50">
        <f>'Расчет дотаций'!B32-1</f>
        <v>0</v>
      </c>
      <c r="D30" s="50">
        <f>C30*'Расчет дотаций'!C32</f>
        <v>0</v>
      </c>
      <c r="E30" s="51">
        <f t="shared" si="0"/>
        <v>0</v>
      </c>
      <c r="F30" s="50">
        <f>'Расчет дотаций'!F32-1</f>
        <v>-2.8603063295811082E-2</v>
      </c>
      <c r="G30" s="50">
        <f>F30*'Расчет дотаций'!G32</f>
        <v>-0.28603063295811082</v>
      </c>
      <c r="H30" s="51">
        <f t="shared" si="1"/>
        <v>-109.83985008813173</v>
      </c>
      <c r="I30" s="50">
        <f>'Расчет дотаций'!J32-1</f>
        <v>0</v>
      </c>
      <c r="J30" s="50">
        <f>I30*'Расчет дотаций'!K32</f>
        <v>0</v>
      </c>
      <c r="K30" s="51">
        <f t="shared" si="2"/>
        <v>0</v>
      </c>
      <c r="L30" s="50">
        <f>'Расчет дотаций'!N32-1</f>
        <v>0.30000000000000004</v>
      </c>
      <c r="M30" s="50">
        <f>L30*'Расчет дотаций'!O32</f>
        <v>4.5000000000000009</v>
      </c>
      <c r="N30" s="51">
        <f t="shared" si="3"/>
        <v>1728.0642995639566</v>
      </c>
      <c r="O30" s="50">
        <f>'Расчет дотаций'!R32-1</f>
        <v>0.24131578947368415</v>
      </c>
      <c r="P30" s="50">
        <f>O30*'Расчет дотаций'!S32</f>
        <v>1.2065789473684208</v>
      </c>
      <c r="Q30" s="51">
        <f t="shared" si="4"/>
        <v>463.34355634507233</v>
      </c>
      <c r="R30" s="50">
        <f>'Расчет дотаций'!V32-1</f>
        <v>8.9433414043583737E-2</v>
      </c>
      <c r="S30" s="50">
        <f>R30*'Расчет дотаций'!W32</f>
        <v>0.89433414043583737</v>
      </c>
      <c r="T30" s="51">
        <f t="shared" si="6"/>
        <v>343.43708888186404</v>
      </c>
      <c r="U30" s="50">
        <f>'Расчет дотаций'!Z32-1</f>
        <v>-5.9810049893086248E-2</v>
      </c>
      <c r="V30" s="50">
        <f>U30*'Расчет дотаций'!AA32</f>
        <v>-0.59810049893086248</v>
      </c>
      <c r="W30" s="51">
        <f t="shared" si="7"/>
        <v>-229.67913772306969</v>
      </c>
      <c r="X30" s="50">
        <f>'Расчет дотаций'!AD32-1</f>
        <v>-0.13257995127766542</v>
      </c>
      <c r="Y30" s="50">
        <f>X30*'Расчет дотаций'!AE32</f>
        <v>-1.3257995127766542</v>
      </c>
      <c r="Z30" s="51">
        <f t="shared" si="8"/>
        <v>-509.12595697969402</v>
      </c>
      <c r="AA30" s="50" t="s">
        <v>439</v>
      </c>
      <c r="AB30" s="50" t="s">
        <v>439</v>
      </c>
      <c r="AC30" s="94" t="s">
        <v>439</v>
      </c>
      <c r="AD30" s="52">
        <f t="shared" si="9"/>
        <v>4.3909824431386308</v>
      </c>
    </row>
    <row r="31" spans="1:30" ht="15" customHeight="1">
      <c r="A31" s="53" t="s">
        <v>19</v>
      </c>
      <c r="B31" s="49">
        <f>'Расчет дотаций'!AM33</f>
        <v>37.200000000000728</v>
      </c>
      <c r="C31" s="50">
        <f>'Расчет дотаций'!B33-1</f>
        <v>0</v>
      </c>
      <c r="D31" s="50">
        <f>C31*'Расчет дотаций'!C33</f>
        <v>0</v>
      </c>
      <c r="E31" s="51">
        <f t="shared" si="0"/>
        <v>0</v>
      </c>
      <c r="F31" s="50">
        <f>'Расчет дотаций'!F33-1</f>
        <v>-5.6093225360457355E-3</v>
      </c>
      <c r="G31" s="50">
        <f>F31*'Расчет дотаций'!G33</f>
        <v>-5.6093225360457355E-2</v>
      </c>
      <c r="H31" s="51">
        <f t="shared" si="1"/>
        <v>-20.960611914895658</v>
      </c>
      <c r="I31" s="50">
        <f>'Расчет дотаций'!J33-1</f>
        <v>9.2105263157895578E-3</v>
      </c>
      <c r="J31" s="50">
        <f>I31*'Расчет дотаций'!K33</f>
        <v>0.13815789473684337</v>
      </c>
      <c r="K31" s="51">
        <f t="shared" si="2"/>
        <v>51.626092027138299</v>
      </c>
      <c r="L31" s="50">
        <f>'Расчет дотаций'!N33-1</f>
        <v>3.3333333333333437E-2</v>
      </c>
      <c r="M31" s="50">
        <f>L31*'Расчет дотаций'!O33</f>
        <v>0.50000000000000155</v>
      </c>
      <c r="N31" s="51">
        <f t="shared" si="3"/>
        <v>186.837285431547</v>
      </c>
      <c r="O31" s="50">
        <f>'Расчет дотаций'!R33-1</f>
        <v>1.1915887850467266E-2</v>
      </c>
      <c r="P31" s="50">
        <f>O31*'Расчет дотаций'!S33</f>
        <v>5.957943925233633E-2</v>
      </c>
      <c r="Q31" s="51">
        <f t="shared" si="4"/>
        <v>22.263321394880489</v>
      </c>
      <c r="R31" s="50">
        <f>'Расчет дотаций'!V33-1</f>
        <v>4.581967213114746E-2</v>
      </c>
      <c r="S31" s="50">
        <f>R31*'Расчет дотаций'!W33</f>
        <v>0.4581967213114746</v>
      </c>
      <c r="T31" s="51">
        <f t="shared" si="6"/>
        <v>171.2164632069414</v>
      </c>
      <c r="U31" s="50">
        <f>'Расчет дотаций'!Z33-1</f>
        <v>3.2386129434204936E-2</v>
      </c>
      <c r="V31" s="50">
        <f>U31*'Расчет дотаций'!AA33</f>
        <v>0.32386129434204936</v>
      </c>
      <c r="W31" s="51">
        <f t="shared" si="7"/>
        <v>121.0187301824311</v>
      </c>
      <c r="X31" s="50">
        <f>'Расчет дотаций'!AD33-1</f>
        <v>-0.13241502604396582</v>
      </c>
      <c r="Y31" s="50">
        <f>X31*'Расчет дотаций'!AE33</f>
        <v>-1.3241502604396582</v>
      </c>
      <c r="Z31" s="51">
        <f t="shared" si="8"/>
        <v>-494.80128032804186</v>
      </c>
      <c r="AA31" s="50" t="s">
        <v>439</v>
      </c>
      <c r="AB31" s="50" t="s">
        <v>439</v>
      </c>
      <c r="AC31" s="94" t="s">
        <v>439</v>
      </c>
      <c r="AD31" s="52">
        <f t="shared" si="9"/>
        <v>9.9551863842589627E-2</v>
      </c>
    </row>
    <row r="32" spans="1:30" ht="15" customHeight="1">
      <c r="A32" s="53" t="s">
        <v>20</v>
      </c>
      <c r="B32" s="49">
        <f>'Расчет дотаций'!AM34</f>
        <v>-2308.5</v>
      </c>
      <c r="C32" s="50">
        <f>'Расчет дотаций'!B34-1</f>
        <v>0</v>
      </c>
      <c r="D32" s="50">
        <f>C32*'Расчет дотаций'!C34</f>
        <v>0</v>
      </c>
      <c r="E32" s="51">
        <f t="shared" si="0"/>
        <v>0</v>
      </c>
      <c r="F32" s="50">
        <f>'Расчет дотаций'!F34-1</f>
        <v>4.0776936232592043E-2</v>
      </c>
      <c r="G32" s="50">
        <f>F32*'Расчет дотаций'!G34</f>
        <v>0.40776936232592043</v>
      </c>
      <c r="H32" s="51">
        <f t="shared" si="1"/>
        <v>201.20979451709857</v>
      </c>
      <c r="I32" s="50">
        <f>'Расчет дотаций'!J34-1</f>
        <v>2.4999999999999911E-2</v>
      </c>
      <c r="J32" s="50">
        <f>I32*'Расчет дотаций'!K34</f>
        <v>0.37499999999999867</v>
      </c>
      <c r="K32" s="51">
        <f t="shared" si="2"/>
        <v>185.04007391218215</v>
      </c>
      <c r="L32" s="50">
        <f>'Расчет дотаций'!N34-1</f>
        <v>-0.375</v>
      </c>
      <c r="M32" s="50">
        <f>L32*'Расчет дотаций'!O34</f>
        <v>-5.625</v>
      </c>
      <c r="N32" s="51">
        <f t="shared" si="3"/>
        <v>-2775.6011086827421</v>
      </c>
      <c r="O32" s="50">
        <f>'Расчет дотаций'!R34-1</f>
        <v>5.2000000000000046E-2</v>
      </c>
      <c r="P32" s="50">
        <f>O32*'Расчет дотаций'!S34</f>
        <v>0.26000000000000023</v>
      </c>
      <c r="Q32" s="51">
        <f t="shared" si="4"/>
        <v>128.29445124578018</v>
      </c>
      <c r="R32" s="50">
        <f>'Расчет дотаций'!V34-1</f>
        <v>5.8671428571428486E-3</v>
      </c>
      <c r="S32" s="50">
        <f>R32*'Расчет дотаций'!W34</f>
        <v>5.8671428571428486E-2</v>
      </c>
      <c r="T32" s="51">
        <f t="shared" si="6"/>
        <v>28.950841278374615</v>
      </c>
      <c r="U32" s="50">
        <f>'Расчет дотаций'!Z34-1</f>
        <v>-3.3289136145880915E-3</v>
      </c>
      <c r="V32" s="50">
        <f>U32*'Расчет дотаций'!AA34</f>
        <v>-3.3289136145880915E-2</v>
      </c>
      <c r="W32" s="51">
        <f t="shared" si="7"/>
        <v>-16.426197901084056</v>
      </c>
      <c r="X32" s="50">
        <f>'Расчет дотаций'!AD34-1</f>
        <v>-1.215301362194432E-2</v>
      </c>
      <c r="Y32" s="50">
        <f>X32*'Расчет дотаций'!AE34</f>
        <v>-0.1215301362194432</v>
      </c>
      <c r="Z32" s="51">
        <f t="shared" si="8"/>
        <v>-59.9678543696091</v>
      </c>
      <c r="AA32" s="50" t="s">
        <v>439</v>
      </c>
      <c r="AB32" s="50" t="s">
        <v>439</v>
      </c>
      <c r="AC32" s="94" t="s">
        <v>439</v>
      </c>
      <c r="AD32" s="52">
        <f t="shared" si="9"/>
        <v>-4.678378481467977</v>
      </c>
    </row>
    <row r="33" spans="1:30" ht="15" customHeight="1">
      <c r="A33" s="53" t="s">
        <v>21</v>
      </c>
      <c r="B33" s="49">
        <f>'Расчет дотаций'!AM35</f>
        <v>1906.1999999999971</v>
      </c>
      <c r="C33" s="50">
        <f>'Расчет дотаций'!B35-1</f>
        <v>0</v>
      </c>
      <c r="D33" s="50">
        <f>C33*'Расчет дотаций'!C35</f>
        <v>0</v>
      </c>
      <c r="E33" s="51">
        <f t="shared" si="0"/>
        <v>0</v>
      </c>
      <c r="F33" s="50">
        <f>'Расчет дотаций'!F35-1</f>
        <v>8.8051535474761744E-2</v>
      </c>
      <c r="G33" s="50">
        <f>F33*'Расчет дотаций'!G35</f>
        <v>0.88051535474761744</v>
      </c>
      <c r="H33" s="51">
        <f t="shared" si="1"/>
        <v>452.14596348577788</v>
      </c>
      <c r="I33" s="50">
        <f>'Расчет дотаций'!J35-1</f>
        <v>2.9880478087649376E-3</v>
      </c>
      <c r="J33" s="50">
        <f>I33*'Расчет дотаций'!K35</f>
        <v>4.4820717131474064E-2</v>
      </c>
      <c r="K33" s="51">
        <f t="shared" si="2"/>
        <v>23.015505887847425</v>
      </c>
      <c r="L33" s="50">
        <f>'Расчет дотаций'!N35-1</f>
        <v>0.30000000000000004</v>
      </c>
      <c r="M33" s="50">
        <f>L33*'Расчет дотаций'!O35</f>
        <v>4.5000000000000009</v>
      </c>
      <c r="N33" s="51">
        <f t="shared" si="3"/>
        <v>2310.7567911398837</v>
      </c>
      <c r="O33" s="50">
        <f>'Расчет дотаций'!R35-1</f>
        <v>0.29599156118143455</v>
      </c>
      <c r="P33" s="50">
        <f>O33*'Расчет дотаций'!S35</f>
        <v>1.4799578059071727</v>
      </c>
      <c r="Q33" s="51">
        <f t="shared" si="4"/>
        <v>759.96056680010679</v>
      </c>
      <c r="R33" s="50">
        <f>'Расчет дотаций'!V35-1</f>
        <v>-7.2272727272727266E-2</v>
      </c>
      <c r="S33" s="50">
        <f>R33*'Расчет дотаций'!W35</f>
        <v>-0.72272727272727266</v>
      </c>
      <c r="T33" s="51">
        <f t="shared" si="6"/>
        <v>-371.12154524367821</v>
      </c>
      <c r="U33" s="50">
        <f>'Расчет дотаций'!Z35-1</f>
        <v>2.6720647773270656E-4</v>
      </c>
      <c r="V33" s="50">
        <f>U33*'Расчет дотаций'!AA35</f>
        <v>2.6720647773270656E-3</v>
      </c>
      <c r="W33" s="51">
        <f t="shared" si="7"/>
        <v>1.3721092956831549</v>
      </c>
      <c r="X33" s="50">
        <f>'Расчет дотаций'!AD35-1</f>
        <v>-0.24730782066970736</v>
      </c>
      <c r="Y33" s="50">
        <f>X33*'Расчет дотаций'!AE35</f>
        <v>-2.4730782066970738</v>
      </c>
      <c r="Z33" s="51">
        <f t="shared" si="8"/>
        <v>-1269.9293913656238</v>
      </c>
      <c r="AA33" s="50" t="s">
        <v>439</v>
      </c>
      <c r="AB33" s="50" t="s">
        <v>439</v>
      </c>
      <c r="AC33" s="94" t="s">
        <v>439</v>
      </c>
      <c r="AD33" s="52">
        <f t="shared" si="9"/>
        <v>3.712160463139246</v>
      </c>
    </row>
    <row r="34" spans="1:30" ht="15" customHeight="1">
      <c r="A34" s="53" t="s">
        <v>22</v>
      </c>
      <c r="B34" s="49">
        <f>'Расчет дотаций'!AM36</f>
        <v>2596.2000000000007</v>
      </c>
      <c r="C34" s="50">
        <f>'Расчет дотаций'!B36-1</f>
        <v>0</v>
      </c>
      <c r="D34" s="50">
        <f>C34*'Расчет дотаций'!C36</f>
        <v>0</v>
      </c>
      <c r="E34" s="51">
        <f t="shared" si="0"/>
        <v>0</v>
      </c>
      <c r="F34" s="50">
        <f>'Расчет дотаций'!F36-1</f>
        <v>0.1440736860931553</v>
      </c>
      <c r="G34" s="50">
        <f>F34*'Расчет дотаций'!G36</f>
        <v>1.440736860931553</v>
      </c>
      <c r="H34" s="51">
        <f t="shared" si="1"/>
        <v>506.11606601087226</v>
      </c>
      <c r="I34" s="50">
        <f>'Расчет дотаций'!J36-1</f>
        <v>0.23102432778489113</v>
      </c>
      <c r="J34" s="50">
        <f>I34*'Расчет дотаций'!K36</f>
        <v>3.4653649167733667</v>
      </c>
      <c r="K34" s="51">
        <f t="shared" si="2"/>
        <v>1217.3471135009393</v>
      </c>
      <c r="L34" s="50">
        <f>'Расчет дотаций'!N36-1</f>
        <v>6.2775330396475759E-2</v>
      </c>
      <c r="M34" s="50">
        <f>L34*'Расчет дотаций'!O36</f>
        <v>0.94162995594713639</v>
      </c>
      <c r="N34" s="51">
        <f t="shared" si="3"/>
        <v>330.78493503235001</v>
      </c>
      <c r="O34" s="50">
        <f>'Расчет дотаций'!R36-1</f>
        <v>8.6643415710743632E-2</v>
      </c>
      <c r="P34" s="50">
        <f>O34*'Расчет дотаций'!S36</f>
        <v>0.43321707855371816</v>
      </c>
      <c r="Q34" s="51">
        <f t="shared" si="4"/>
        <v>152.18471149864436</v>
      </c>
      <c r="R34" s="50">
        <f>'Расчет дотаций'!V36-1</f>
        <v>9.5094517958411728E-3</v>
      </c>
      <c r="S34" s="50">
        <f>R34*'Расчет дотаций'!W36</f>
        <v>9.5094517958411728E-2</v>
      </c>
      <c r="T34" s="51">
        <f t="shared" si="6"/>
        <v>33.405727744893248</v>
      </c>
      <c r="U34" s="50">
        <f>'Расчет дотаций'!Z36-1</f>
        <v>4.9374441307927341E-2</v>
      </c>
      <c r="V34" s="50">
        <f>U34*'Расчет дотаций'!AA36</f>
        <v>0.49374441307927341</v>
      </c>
      <c r="W34" s="51">
        <f t="shared" si="7"/>
        <v>173.44734263337551</v>
      </c>
      <c r="X34" s="50">
        <f>'Расчет дотаций'!AD36-1</f>
        <v>5.2069299733462637E-2</v>
      </c>
      <c r="Y34" s="50">
        <f>X34*'Расчет дотаций'!AE36</f>
        <v>0.52069299733462637</v>
      </c>
      <c r="Z34" s="51">
        <f t="shared" si="8"/>
        <v>182.91410357892596</v>
      </c>
      <c r="AA34" s="50" t="s">
        <v>439</v>
      </c>
      <c r="AB34" s="50" t="s">
        <v>439</v>
      </c>
      <c r="AC34" s="94" t="s">
        <v>439</v>
      </c>
      <c r="AD34" s="52">
        <f t="shared" si="9"/>
        <v>7.3904807405780861</v>
      </c>
    </row>
    <row r="35" spans="1:30" ht="15" customHeight="1">
      <c r="A35" s="53" t="s">
        <v>23</v>
      </c>
      <c r="B35" s="49">
        <f>'Расчет дотаций'!AM37</f>
        <v>-1459</v>
      </c>
      <c r="C35" s="50">
        <f>'Расчет дотаций'!B37-1</f>
        <v>0</v>
      </c>
      <c r="D35" s="50">
        <f>C35*'Расчет дотаций'!C37</f>
        <v>0</v>
      </c>
      <c r="E35" s="51">
        <f t="shared" si="0"/>
        <v>0</v>
      </c>
      <c r="F35" s="50">
        <f>'Расчет дотаций'!F37-1</f>
        <v>3.1704152249135031E-2</v>
      </c>
      <c r="G35" s="50">
        <f>F35*'Расчет дотаций'!G37</f>
        <v>0.31704152249135031</v>
      </c>
      <c r="H35" s="51">
        <f t="shared" si="1"/>
        <v>78.359455533810277</v>
      </c>
      <c r="I35" s="50">
        <f>'Расчет дотаций'!J37-1</f>
        <v>7.7631578947368496E-2</v>
      </c>
      <c r="J35" s="50">
        <f>I35*'Расчет дотаций'!K37</f>
        <v>1.1644736842105274</v>
      </c>
      <c r="K35" s="51">
        <f t="shared" si="2"/>
        <v>287.80937954484028</v>
      </c>
      <c r="L35" s="50">
        <f>'Расчет дотаций'!N37-1</f>
        <v>-0.16666666666666663</v>
      </c>
      <c r="M35" s="50">
        <f>L35*'Расчет дотаций'!O37</f>
        <v>-2.4999999999999996</v>
      </c>
      <c r="N35" s="51">
        <f t="shared" si="3"/>
        <v>-617.89584309061684</v>
      </c>
      <c r="O35" s="50">
        <f>'Расчет дотаций'!R37-1</f>
        <v>5.2400000000000002E-2</v>
      </c>
      <c r="P35" s="50">
        <f>O35*'Расчет дотаций'!S37</f>
        <v>0.26200000000000001</v>
      </c>
      <c r="Q35" s="51">
        <f t="shared" si="4"/>
        <v>64.755484355896655</v>
      </c>
      <c r="R35" s="50">
        <f>'Расчет дотаций'!V37-1</f>
        <v>-0.10097748592870537</v>
      </c>
      <c r="S35" s="50">
        <f>R35*'Расчет дотаций'!W37</f>
        <v>-1.0097748592870537</v>
      </c>
      <c r="T35" s="51">
        <f t="shared" si="6"/>
        <v>-249.57427520435326</v>
      </c>
      <c r="U35" s="50">
        <f>'Расчет дотаций'!Z37-1</f>
        <v>-0.11444998507017023</v>
      </c>
      <c r="V35" s="50">
        <f>U35*'Расчет дотаций'!AA37</f>
        <v>-1.1444998507017023</v>
      </c>
      <c r="W35" s="51">
        <f t="shared" si="7"/>
        <v>-282.87268006656547</v>
      </c>
      <c r="X35" s="50">
        <f>'Расчет дотаций'!AD37-1</f>
        <v>-0.2992338957055215</v>
      </c>
      <c r="Y35" s="50">
        <f>X35*'Расчет дотаций'!AE37</f>
        <v>-2.9923389570552148</v>
      </c>
      <c r="Z35" s="51">
        <f t="shared" si="8"/>
        <v>-739.58152107301169</v>
      </c>
      <c r="AA35" s="50" t="s">
        <v>439</v>
      </c>
      <c r="AB35" s="50" t="s">
        <v>439</v>
      </c>
      <c r="AC35" s="94" t="s">
        <v>439</v>
      </c>
      <c r="AD35" s="52">
        <f t="shared" si="9"/>
        <v>-5.9030984603420924</v>
      </c>
    </row>
    <row r="36" spans="1:30" ht="15" customHeight="1">
      <c r="A36" s="53" t="s">
        <v>24</v>
      </c>
      <c r="B36" s="49">
        <f>'Расчет дотаций'!AM38</f>
        <v>4451.4000000000015</v>
      </c>
      <c r="C36" s="50">
        <f>'Расчет дотаций'!B38-1</f>
        <v>0</v>
      </c>
      <c r="D36" s="50">
        <f>C36*'Расчет дотаций'!C38</f>
        <v>0</v>
      </c>
      <c r="E36" s="51">
        <f t="shared" si="0"/>
        <v>0</v>
      </c>
      <c r="F36" s="50">
        <f>'Расчет дотаций'!F38-1</f>
        <v>-9.4696969696972388E-4</v>
      </c>
      <c r="G36" s="50">
        <f>F36*'Расчет дотаций'!G38</f>
        <v>-9.4696969696972388E-3</v>
      </c>
      <c r="H36" s="51">
        <f t="shared" si="1"/>
        <v>-4.967185542523306</v>
      </c>
      <c r="I36" s="50">
        <f>'Расчет дотаций'!J38-1</f>
        <v>0.2555263157894736</v>
      </c>
      <c r="J36" s="50">
        <f>I36*'Расчет дотаций'!K38</f>
        <v>3.8328947368421042</v>
      </c>
      <c r="K36" s="51">
        <f t="shared" si="2"/>
        <v>2010.4866484935126</v>
      </c>
      <c r="L36" s="50">
        <f>'Расчет дотаций'!N38-1</f>
        <v>0.22999999999999998</v>
      </c>
      <c r="M36" s="50">
        <f>L36*'Расчет дотаций'!O38</f>
        <v>3.4499999999999997</v>
      </c>
      <c r="N36" s="51">
        <f t="shared" si="3"/>
        <v>1809.6450368520393</v>
      </c>
      <c r="O36" s="50">
        <f>'Расчет дотаций'!R38-1</f>
        <v>0.20035000000000003</v>
      </c>
      <c r="P36" s="50">
        <f>O36*'Расчет дотаций'!S38</f>
        <v>1.0017500000000001</v>
      </c>
      <c r="Q36" s="51">
        <f t="shared" si="4"/>
        <v>525.45272917870454</v>
      </c>
      <c r="R36" s="50">
        <f>'Расчет дотаций'!V38-1</f>
        <v>1.8147222222222315E-2</v>
      </c>
      <c r="S36" s="50">
        <f>R36*'Расчет дотаций'!W38</f>
        <v>0.18147222222222315</v>
      </c>
      <c r="T36" s="51">
        <f t="shared" si="6"/>
        <v>95.188494571291741</v>
      </c>
      <c r="U36" s="50">
        <f>'Расчет дотаций'!Z38-1</f>
        <v>-2.5109527254159381E-2</v>
      </c>
      <c r="V36" s="50">
        <f>U36*'Расчет дотаций'!AA38</f>
        <v>-0.25109527254159381</v>
      </c>
      <c r="W36" s="51">
        <f t="shared" si="7"/>
        <v>-131.70820687881317</v>
      </c>
      <c r="X36" s="50">
        <f>'Расчет дотаций'!AD38-1</f>
        <v>2.808250000000001E-2</v>
      </c>
      <c r="Y36" s="50">
        <f>X36*'Расчет дотаций'!AE38</f>
        <v>0.2808250000000001</v>
      </c>
      <c r="Z36" s="51">
        <f t="shared" si="8"/>
        <v>147.30248332578961</v>
      </c>
      <c r="AA36" s="50" t="s">
        <v>439</v>
      </c>
      <c r="AB36" s="50" t="s">
        <v>439</v>
      </c>
      <c r="AC36" s="94" t="s">
        <v>439</v>
      </c>
      <c r="AD36" s="52">
        <f t="shared" si="9"/>
        <v>8.4863769895530368</v>
      </c>
    </row>
    <row r="37" spans="1:30" ht="15" customHeight="1">
      <c r="A37" s="53" t="s">
        <v>25</v>
      </c>
      <c r="B37" s="49">
        <f>'Расчет дотаций'!AM39</f>
        <v>4288.9000000000015</v>
      </c>
      <c r="C37" s="50">
        <f>'Расчет дотаций'!B39-1</f>
        <v>0</v>
      </c>
      <c r="D37" s="50">
        <f>C37*'Расчет дотаций'!C39</f>
        <v>0</v>
      </c>
      <c r="E37" s="51">
        <f t="shared" si="0"/>
        <v>0</v>
      </c>
      <c r="F37" s="50">
        <f>'Расчет дотаций'!F39-1</f>
        <v>4.6916666666666718E-2</v>
      </c>
      <c r="G37" s="50">
        <f>F37*'Расчет дотаций'!G39</f>
        <v>0.46916666666666718</v>
      </c>
      <c r="H37" s="51">
        <f t="shared" si="1"/>
        <v>260.21344634921576</v>
      </c>
      <c r="I37" s="50">
        <f>'Расчет дотаций'!J39-1</f>
        <v>3.9473684210526994E-3</v>
      </c>
      <c r="J37" s="50">
        <f>I37*'Расчет дотаций'!K39</f>
        <v>5.921052631579049E-2</v>
      </c>
      <c r="K37" s="51">
        <f t="shared" si="2"/>
        <v>32.839875906464144</v>
      </c>
      <c r="L37" s="50">
        <f>'Расчет дотаций'!N39-1</f>
        <v>0.19047619047619047</v>
      </c>
      <c r="M37" s="50">
        <f>L37*'Расчет дотаций'!O39</f>
        <v>2.8571428571428568</v>
      </c>
      <c r="N37" s="51">
        <f t="shared" si="3"/>
        <v>1584.65432945475</v>
      </c>
      <c r="O37" s="50">
        <f>'Расчет дотаций'!R39-1</f>
        <v>1.6363636363636358E-2</v>
      </c>
      <c r="P37" s="50">
        <f>O37*'Расчет дотаций'!S39</f>
        <v>8.181818181818179E-2</v>
      </c>
      <c r="Q37" s="51">
        <f t="shared" si="4"/>
        <v>45.378737616204205</v>
      </c>
      <c r="R37" s="50">
        <f>'Расчет дотаций'!V39-1</f>
        <v>0.28448560606060602</v>
      </c>
      <c r="S37" s="50">
        <f>R37*'Расчет дотаций'!W39</f>
        <v>2.8448560606060602</v>
      </c>
      <c r="T37" s="51">
        <f t="shared" si="6"/>
        <v>1577.8397155902426</v>
      </c>
      <c r="U37" s="50">
        <f>'Расчет дотаций'!Z39-1</f>
        <v>-5.8291136363636364E-2</v>
      </c>
      <c r="V37" s="50">
        <f>U37*'Расчет дотаций'!AA39</f>
        <v>-0.58291136363636364</v>
      </c>
      <c r="W37" s="51">
        <f t="shared" si="7"/>
        <v>-323.2995556261576</v>
      </c>
      <c r="X37" s="50">
        <f>'Расчет дотаций'!AD39-1</f>
        <v>0.2003633816542818</v>
      </c>
      <c r="Y37" s="50">
        <f>X37*'Расчет дотаций'!AE39</f>
        <v>2.003633816542818</v>
      </c>
      <c r="Z37" s="51">
        <f t="shared" si="8"/>
        <v>1111.2734507092825</v>
      </c>
      <c r="AA37" s="50" t="s">
        <v>439</v>
      </c>
      <c r="AB37" s="50" t="s">
        <v>439</v>
      </c>
      <c r="AC37" s="94" t="s">
        <v>439</v>
      </c>
      <c r="AD37" s="52">
        <f t="shared" si="9"/>
        <v>7.7329167454560102</v>
      </c>
    </row>
    <row r="38" spans="1:30" ht="15" customHeight="1">
      <c r="A38" s="53" t="s">
        <v>26</v>
      </c>
      <c r="B38" s="49">
        <f>'Расчет дотаций'!AM40</f>
        <v>902.10000000000036</v>
      </c>
      <c r="C38" s="50">
        <f>'Расчет дотаций'!B40-1</f>
        <v>0</v>
      </c>
      <c r="D38" s="50">
        <f>C38*'Расчет дотаций'!C40</f>
        <v>0</v>
      </c>
      <c r="E38" s="51">
        <f t="shared" si="0"/>
        <v>0</v>
      </c>
      <c r="F38" s="50">
        <f>'Расчет дотаций'!F40-1</f>
        <v>1.6341637010676147E-2</v>
      </c>
      <c r="G38" s="50">
        <f>F38*'Расчет дотаций'!G40</f>
        <v>0.16341637010676147</v>
      </c>
      <c r="H38" s="51">
        <f t="shared" si="1"/>
        <v>14.413664198669817</v>
      </c>
      <c r="I38" s="50">
        <f>'Расчет дотаций'!J40-1</f>
        <v>5.2631578947370805E-4</v>
      </c>
      <c r="J38" s="50">
        <f>I38*'Расчет дотаций'!K40</f>
        <v>7.8947368421056208E-3</v>
      </c>
      <c r="K38" s="51">
        <f t="shared" si="2"/>
        <v>0.69633223222762775</v>
      </c>
      <c r="L38" s="50">
        <f>'Расчет дотаций'!N40-1</f>
        <v>0.25777777777777766</v>
      </c>
      <c r="M38" s="50">
        <f>L38*'Расчет дотаций'!O40</f>
        <v>3.8666666666666649</v>
      </c>
      <c r="N38" s="51">
        <f t="shared" si="3"/>
        <v>341.04805329547145</v>
      </c>
      <c r="O38" s="50">
        <f>'Расчет дотаций'!R40-1</f>
        <v>0.20909787234042554</v>
      </c>
      <c r="P38" s="50">
        <f>O38*'Расчет дотаций'!S40</f>
        <v>1.0454893617021277</v>
      </c>
      <c r="Q38" s="51">
        <f t="shared" si="4"/>
        <v>92.214339193871325</v>
      </c>
      <c r="R38" s="50">
        <f>'Расчет дотаций'!V40-1</f>
        <v>0.20624485981308416</v>
      </c>
      <c r="S38" s="50">
        <f>R38*'Расчет дотаций'!W40</f>
        <v>2.0624485981308416</v>
      </c>
      <c r="T38" s="51">
        <f t="shared" si="6"/>
        <v>181.91226191754257</v>
      </c>
      <c r="U38" s="50">
        <f>'Расчет дотаций'!Z40-1</f>
        <v>9.5861565217391309E-2</v>
      </c>
      <c r="V38" s="50">
        <f>U38*'Расчет дотаций'!AA40</f>
        <v>0.95861565217391309</v>
      </c>
      <c r="W38" s="51">
        <f t="shared" si="7"/>
        <v>84.551897077366021</v>
      </c>
      <c r="X38" s="50">
        <f>'Расчет дотаций'!AD40-1</f>
        <v>0.21231182558139539</v>
      </c>
      <c r="Y38" s="50">
        <f>X38*'Расчет дотаций'!AE40</f>
        <v>2.1231182558139539</v>
      </c>
      <c r="Z38" s="51">
        <f t="shared" si="8"/>
        <v>187.26345208485156</v>
      </c>
      <c r="AA38" s="50" t="s">
        <v>439</v>
      </c>
      <c r="AB38" s="50" t="s">
        <v>439</v>
      </c>
      <c r="AC38" s="94" t="s">
        <v>439</v>
      </c>
      <c r="AD38" s="52">
        <f t="shared" si="9"/>
        <v>10.227649641436368</v>
      </c>
    </row>
    <row r="39" spans="1:30" ht="15" customHeight="1">
      <c r="A39" s="53" t="s">
        <v>27</v>
      </c>
      <c r="B39" s="49">
        <f>'Расчет дотаций'!AM41</f>
        <v>1447.4000000000015</v>
      </c>
      <c r="C39" s="50">
        <f>'Расчет дотаций'!B41-1</f>
        <v>0</v>
      </c>
      <c r="D39" s="50">
        <f>C39*'Расчет дотаций'!C41</f>
        <v>0</v>
      </c>
      <c r="E39" s="51">
        <f t="shared" si="0"/>
        <v>0</v>
      </c>
      <c r="F39" s="50">
        <f>'Расчет дотаций'!F41-1</f>
        <v>4.8220462756553006E-2</v>
      </c>
      <c r="G39" s="50">
        <f>F39*'Расчет дотаций'!G41</f>
        <v>0.48220462756553006</v>
      </c>
      <c r="H39" s="51">
        <f t="shared" si="1"/>
        <v>110.58177563110108</v>
      </c>
      <c r="I39" s="50">
        <f>'Расчет дотаций'!J41-1</f>
        <v>0.202211155378486</v>
      </c>
      <c r="J39" s="50">
        <f>I39*'Расчет дотаций'!K41</f>
        <v>3.0331673306772897</v>
      </c>
      <c r="K39" s="51">
        <f t="shared" si="2"/>
        <v>695.58235246707648</v>
      </c>
      <c r="L39" s="50">
        <f>'Расчет дотаций'!N41-1</f>
        <v>0.24268656716417913</v>
      </c>
      <c r="M39" s="50">
        <f>L39*'Расчет дотаций'!O41</f>
        <v>3.640298507462687</v>
      </c>
      <c r="N39" s="51">
        <f t="shared" si="3"/>
        <v>834.81296066111611</v>
      </c>
      <c r="O39" s="50">
        <f>'Расчет дотаций'!R41-1</f>
        <v>0.21833228840125396</v>
      </c>
      <c r="P39" s="50">
        <f>O39*'Расчет дотаций'!S41</f>
        <v>1.0916614420062698</v>
      </c>
      <c r="Q39" s="51">
        <f t="shared" si="4"/>
        <v>250.34571164221444</v>
      </c>
      <c r="R39" s="50">
        <f>'Расчет дотаций'!V41-1</f>
        <v>0.15123010657193614</v>
      </c>
      <c r="S39" s="50">
        <f>R39*'Расчет дотаций'!W41</f>
        <v>1.5123010657193614</v>
      </c>
      <c r="T39" s="51">
        <f t="shared" si="6"/>
        <v>346.80906730478665</v>
      </c>
      <c r="U39" s="50">
        <f>'Расчет дотаций'!Z41-1</f>
        <v>-0.36610545350203294</v>
      </c>
      <c r="V39" s="50">
        <f>U39*'Расчет дотаций'!AA41</f>
        <v>-3.6610545350203294</v>
      </c>
      <c r="W39" s="51">
        <f t="shared" si="7"/>
        <v>-839.57284526438082</v>
      </c>
      <c r="X39" s="50">
        <f>'Расчет дотаций'!AD41-1</f>
        <v>2.1297673381462934E-2</v>
      </c>
      <c r="Y39" s="50">
        <f>X39*'Расчет дотаций'!AE41</f>
        <v>0.21297673381462934</v>
      </c>
      <c r="Z39" s="51">
        <f t="shared" si="8"/>
        <v>48.84097755808768</v>
      </c>
      <c r="AA39" s="50" t="s">
        <v>439</v>
      </c>
      <c r="AB39" s="50" t="s">
        <v>439</v>
      </c>
      <c r="AC39" s="94" t="s">
        <v>439</v>
      </c>
      <c r="AD39" s="52">
        <f t="shared" si="9"/>
        <v>6.3115551722254377</v>
      </c>
    </row>
    <row r="40" spans="1:30" ht="15" customHeight="1">
      <c r="A40" s="53" t="s">
        <v>28</v>
      </c>
      <c r="B40" s="49">
        <f>'Расчет дотаций'!AM42</f>
        <v>1900.5</v>
      </c>
      <c r="C40" s="50">
        <f>'Расчет дотаций'!B42-1</f>
        <v>0</v>
      </c>
      <c r="D40" s="50">
        <f>C40*'Расчет дотаций'!C42</f>
        <v>0</v>
      </c>
      <c r="E40" s="51">
        <f t="shared" si="0"/>
        <v>0</v>
      </c>
      <c r="F40" s="50">
        <f>'Расчет дотаций'!F42-1</f>
        <v>8.9077155824508258E-2</v>
      </c>
      <c r="G40" s="50">
        <f>F40*'Расчет дотаций'!G42</f>
        <v>0.89077155824508258</v>
      </c>
      <c r="H40" s="51">
        <f t="shared" si="1"/>
        <v>271.93928309785275</v>
      </c>
      <c r="I40" s="50">
        <f>'Расчет дотаций'!J42-1</f>
        <v>2.1052631578947434E-2</v>
      </c>
      <c r="J40" s="50">
        <f>I40*'Расчет дотаций'!K42</f>
        <v>0.31578947368421151</v>
      </c>
      <c r="K40" s="51">
        <f t="shared" si="2"/>
        <v>96.405820649142612</v>
      </c>
      <c r="L40" s="50">
        <f>'Расчет дотаций'!N42-1</f>
        <v>0.22210526315789481</v>
      </c>
      <c r="M40" s="50">
        <f>L40*'Расчет дотаций'!O42</f>
        <v>3.3315789473684223</v>
      </c>
      <c r="N40" s="51">
        <f t="shared" si="3"/>
        <v>1017.0814078484517</v>
      </c>
      <c r="O40" s="50">
        <f>'Расчет дотаций'!R42-1</f>
        <v>0.20774358974358975</v>
      </c>
      <c r="P40" s="50">
        <f>O40*'Расчет дотаций'!S42</f>
        <v>1.0387179487179488</v>
      </c>
      <c r="Q40" s="51">
        <f t="shared" si="4"/>
        <v>317.10511151896725</v>
      </c>
      <c r="R40" s="50">
        <f>'Расчет дотаций'!V42-1</f>
        <v>1.734584450402199E-3</v>
      </c>
      <c r="S40" s="50">
        <f>R40*'Расчет дотаций'!W42</f>
        <v>1.734584450402199E-2</v>
      </c>
      <c r="T40" s="51">
        <f t="shared" si="6"/>
        <v>5.2954278518317404</v>
      </c>
      <c r="U40" s="50">
        <f>'Расчет дотаций'!Z42-1</f>
        <v>1.9879787914800273E-2</v>
      </c>
      <c r="V40" s="50">
        <f>U40*'Расчет дотаций'!AA42</f>
        <v>0.19879787914800273</v>
      </c>
      <c r="W40" s="51">
        <f t="shared" si="7"/>
        <v>60.690030161478695</v>
      </c>
      <c r="X40" s="50">
        <f>'Расчет дотаций'!AD42-1</f>
        <v>4.3232676414494575E-2</v>
      </c>
      <c r="Y40" s="50">
        <f>X40*'Расчет дотаций'!AE42</f>
        <v>0.43232676414494575</v>
      </c>
      <c r="Z40" s="51">
        <f t="shared" si="8"/>
        <v>131.98291887227535</v>
      </c>
      <c r="AA40" s="50" t="s">
        <v>439</v>
      </c>
      <c r="AB40" s="50" t="s">
        <v>439</v>
      </c>
      <c r="AC40" s="94" t="s">
        <v>439</v>
      </c>
      <c r="AD40" s="52">
        <f t="shared" si="9"/>
        <v>6.2253284158126352</v>
      </c>
    </row>
    <row r="41" spans="1:30" ht="15" customHeight="1">
      <c r="A41" s="53" t="s">
        <v>29</v>
      </c>
      <c r="B41" s="49">
        <f>'Расчет дотаций'!AM43</f>
        <v>4475.5999999999985</v>
      </c>
      <c r="C41" s="50">
        <f>'Расчет дотаций'!B43-1</f>
        <v>0</v>
      </c>
      <c r="D41" s="50">
        <f>C41*'Расчет дотаций'!C43</f>
        <v>0</v>
      </c>
      <c r="E41" s="51">
        <f t="shared" si="0"/>
        <v>0</v>
      </c>
      <c r="F41" s="50">
        <f>'Расчет дотаций'!F43-1</f>
        <v>6.2761856879502975E-3</v>
      </c>
      <c r="G41" s="50">
        <f>F41*'Расчет дотаций'!G43</f>
        <v>6.2761856879502975E-2</v>
      </c>
      <c r="H41" s="51">
        <f t="shared" si="1"/>
        <v>30.637483805321079</v>
      </c>
      <c r="I41" s="50">
        <f>'Расчет дотаций'!J43-1</f>
        <v>0.20350597609561749</v>
      </c>
      <c r="J41" s="50">
        <f>I41*'Расчет дотаций'!K43</f>
        <v>3.0525896414342624</v>
      </c>
      <c r="K41" s="51">
        <f t="shared" si="2"/>
        <v>1490.1354158990223</v>
      </c>
      <c r="L41" s="50">
        <f>'Расчет дотаций'!N43-1</f>
        <v>0.30000000000000004</v>
      </c>
      <c r="M41" s="50">
        <f>L41*'Расчет дотаций'!O43</f>
        <v>4.5000000000000009</v>
      </c>
      <c r="N41" s="51">
        <f t="shared" si="3"/>
        <v>2196.695317486226</v>
      </c>
      <c r="O41" s="50">
        <f>'Расчет дотаций'!R43-1</f>
        <v>3.8214285714285756E-2</v>
      </c>
      <c r="P41" s="50">
        <f>O41*'Расчет дотаций'!S43</f>
        <v>0.19107142857142878</v>
      </c>
      <c r="Q41" s="51">
        <f t="shared" si="4"/>
        <v>93.272380544058095</v>
      </c>
      <c r="R41" s="50">
        <f>'Расчет дотаций'!V43-1</f>
        <v>0.20472985645933006</v>
      </c>
      <c r="S41" s="50">
        <f>R41*'Расчет дотаций'!W43</f>
        <v>2.0472985645933006</v>
      </c>
      <c r="T41" s="51">
        <f t="shared" si="6"/>
        <v>999.39803785297215</v>
      </c>
      <c r="U41" s="50">
        <f>'Расчет дотаций'!Z43-1</f>
        <v>-9.1793792012653252E-2</v>
      </c>
      <c r="V41" s="50">
        <f>U41*'Расчет дотаций'!AA43</f>
        <v>-0.91793792012653252</v>
      </c>
      <c r="W41" s="51">
        <f t="shared" si="7"/>
        <v>-448.09554019666638</v>
      </c>
      <c r="X41" s="50">
        <f>'Расчет дотаций'!AD43-1</f>
        <v>2.3262491920161388E-2</v>
      </c>
      <c r="Y41" s="50">
        <f>X41*'Расчет дотаций'!AE43</f>
        <v>0.23262491920161388</v>
      </c>
      <c r="Z41" s="51">
        <f t="shared" si="8"/>
        <v>113.55690460906594</v>
      </c>
      <c r="AA41" s="50" t="s">
        <v>439</v>
      </c>
      <c r="AB41" s="50" t="s">
        <v>439</v>
      </c>
      <c r="AC41" s="94" t="s">
        <v>439</v>
      </c>
      <c r="AD41" s="52">
        <f t="shared" si="9"/>
        <v>9.1684084905535759</v>
      </c>
    </row>
    <row r="42" spans="1:30" ht="15" customHeight="1">
      <c r="A42" s="53" t="s">
        <v>30</v>
      </c>
      <c r="B42" s="49">
        <f>'Расчет дотаций'!AM44</f>
        <v>2081.9000000000015</v>
      </c>
      <c r="C42" s="50">
        <f>'Расчет дотаций'!B44-1</f>
        <v>0</v>
      </c>
      <c r="D42" s="50">
        <f>C42*'Расчет дотаций'!C44</f>
        <v>0</v>
      </c>
      <c r="E42" s="51">
        <f t="shared" si="0"/>
        <v>0</v>
      </c>
      <c r="F42" s="50">
        <f>'Расчет дотаций'!F44-1</f>
        <v>-2.0035149384885709E-2</v>
      </c>
      <c r="G42" s="50">
        <f>F42*'Расчет дотаций'!G44</f>
        <v>-0.20035149384885709</v>
      </c>
      <c r="H42" s="51">
        <f t="shared" si="1"/>
        <v>-72.167474910535446</v>
      </c>
      <c r="I42" s="50">
        <f>'Расчет дотаций'!J44-1</f>
        <v>0</v>
      </c>
      <c r="J42" s="50">
        <f>I42*'Расчет дотаций'!K44</f>
        <v>0</v>
      </c>
      <c r="K42" s="51">
        <f t="shared" si="2"/>
        <v>0</v>
      </c>
      <c r="L42" s="50">
        <f>'Расчет дотаций'!N44-1</f>
        <v>0.2047892074198987</v>
      </c>
      <c r="M42" s="50">
        <f>L42*'Расчет дотаций'!O44</f>
        <v>3.0718381112984803</v>
      </c>
      <c r="N42" s="51">
        <f t="shared" si="3"/>
        <v>1106.4893780806931</v>
      </c>
      <c r="O42" s="50">
        <f>'Расчет дотаций'!R44-1</f>
        <v>0.22293750000000001</v>
      </c>
      <c r="P42" s="50">
        <f>O42*'Расчет дотаций'!S44</f>
        <v>1.1146875000000001</v>
      </c>
      <c r="Q42" s="51">
        <f t="shared" si="4"/>
        <v>401.51526022572943</v>
      </c>
      <c r="R42" s="50">
        <f>'Расчет дотаций'!V44-1</f>
        <v>-0.13367370644139387</v>
      </c>
      <c r="S42" s="50">
        <f>R42*'Расчет дотаций'!W44</f>
        <v>-1.3367370644139387</v>
      </c>
      <c r="T42" s="51">
        <f t="shared" si="6"/>
        <v>-481.49847403109868</v>
      </c>
      <c r="U42" s="50">
        <f>'Расчет дотаций'!Z44-1</f>
        <v>9.9271725503134345E-2</v>
      </c>
      <c r="V42" s="50">
        <f>U42*'Расчет дотаций'!AA44</f>
        <v>0.99271725503134345</v>
      </c>
      <c r="W42" s="51">
        <f t="shared" si="7"/>
        <v>357.58105028044338</v>
      </c>
      <c r="X42" s="50">
        <f>'Расчет дотаций'!AD44-1</f>
        <v>0.21376207992236296</v>
      </c>
      <c r="Y42" s="50">
        <f>X42*'Расчет дотаций'!AE44</f>
        <v>2.1376207992236296</v>
      </c>
      <c r="Z42" s="51">
        <f t="shared" si="8"/>
        <v>769.98026035476971</v>
      </c>
      <c r="AA42" s="50" t="s">
        <v>439</v>
      </c>
      <c r="AB42" s="50" t="s">
        <v>439</v>
      </c>
      <c r="AC42" s="94" t="s">
        <v>439</v>
      </c>
      <c r="AD42" s="52">
        <f t="shared" si="9"/>
        <v>5.7797751072906571</v>
      </c>
    </row>
    <row r="43" spans="1:30" ht="15" customHeight="1">
      <c r="A43" s="53" t="s">
        <v>1</v>
      </c>
      <c r="B43" s="49">
        <f>'Расчет дотаций'!AM45</f>
        <v>2887</v>
      </c>
      <c r="C43" s="50">
        <f>'Расчет дотаций'!B45-1</f>
        <v>0</v>
      </c>
      <c r="D43" s="50">
        <f>C43*'Расчет дотаций'!C45</f>
        <v>0</v>
      </c>
      <c r="E43" s="51">
        <f t="shared" si="0"/>
        <v>0</v>
      </c>
      <c r="F43" s="50">
        <f>'Расчет дотаций'!F45-1</f>
        <v>3.81907008086253E-2</v>
      </c>
      <c r="G43" s="50">
        <f>F43*'Расчет дотаций'!G45</f>
        <v>0.381907008086253</v>
      </c>
      <c r="H43" s="51">
        <f t="shared" si="1"/>
        <v>191.93727709410896</v>
      </c>
      <c r="I43" s="50">
        <f>'Расчет дотаций'!J45-1</f>
        <v>0.27180537772087066</v>
      </c>
      <c r="J43" s="50">
        <f>I43*'Расчет дотаций'!K45</f>
        <v>4.0770806658130603</v>
      </c>
      <c r="K43" s="51">
        <f t="shared" si="2"/>
        <v>2049.0426855755932</v>
      </c>
      <c r="L43" s="50">
        <f>'Расчет дотаций'!N45-1</f>
        <v>3.3783783783782884E-3</v>
      </c>
      <c r="M43" s="50">
        <f>L43*'Расчет дотаций'!O45</f>
        <v>5.0675675675674325E-2</v>
      </c>
      <c r="N43" s="51">
        <f t="shared" si="3"/>
        <v>25.468375803924438</v>
      </c>
      <c r="O43" s="50">
        <f>'Расчет дотаций'!R45-1</f>
        <v>0.24538447928093698</v>
      </c>
      <c r="P43" s="50">
        <f>O43*'Расчет дотаций'!S45</f>
        <v>1.2269223964046849</v>
      </c>
      <c r="Q43" s="51">
        <f t="shared" si="4"/>
        <v>616.62168796470155</v>
      </c>
      <c r="R43" s="50">
        <f>'Расчет дотаций'!V45-1</f>
        <v>0.10304827118644067</v>
      </c>
      <c r="S43" s="50">
        <f>R43*'Расчет дотаций'!W45</f>
        <v>1.0304827118644067</v>
      </c>
      <c r="T43" s="51">
        <f t="shared" si="6"/>
        <v>517.89582704682243</v>
      </c>
      <c r="U43" s="50">
        <f>'Расчет дотаций'!Z45-1</f>
        <v>-1.9891787709497066E-2</v>
      </c>
      <c r="V43" s="50">
        <f>U43*'Расчет дотаций'!AA45</f>
        <v>-0.19891787709497066</v>
      </c>
      <c r="W43" s="51">
        <f t="shared" si="7"/>
        <v>-99.971340893347687</v>
      </c>
      <c r="X43" s="50">
        <f>'Расчет дотаций'!AD45-1</f>
        <v>-8.2374517374517287E-2</v>
      </c>
      <c r="Y43" s="50">
        <f>X43*'Расчет дотаций'!AE45</f>
        <v>-0.82374517374517287</v>
      </c>
      <c r="Z43" s="51">
        <f t="shared" si="8"/>
        <v>-413.99451259180324</v>
      </c>
      <c r="AA43" s="50" t="s">
        <v>439</v>
      </c>
      <c r="AB43" s="50" t="s">
        <v>439</v>
      </c>
      <c r="AC43" s="94" t="s">
        <v>439</v>
      </c>
      <c r="AD43" s="52">
        <f t="shared" si="9"/>
        <v>5.7444054070039368</v>
      </c>
    </row>
    <row r="44" spans="1:30" ht="15" customHeight="1">
      <c r="A44" s="53" t="s">
        <v>31</v>
      </c>
      <c r="B44" s="49">
        <f>'Расчет дотаций'!AM46</f>
        <v>-182.59999999999854</v>
      </c>
      <c r="C44" s="50">
        <f>'Расчет дотаций'!B46-1</f>
        <v>0</v>
      </c>
      <c r="D44" s="50">
        <f>C44*'Расчет дотаций'!C46</f>
        <v>0</v>
      </c>
      <c r="E44" s="51">
        <f t="shared" si="0"/>
        <v>0</v>
      </c>
      <c r="F44" s="50">
        <f>'Расчет дотаций'!F46-1</f>
        <v>3.2354645547614469E-2</v>
      </c>
      <c r="G44" s="50">
        <f>F44*'Расчет дотаций'!G46</f>
        <v>0.32354645547614469</v>
      </c>
      <c r="H44" s="51">
        <f t="shared" si="1"/>
        <v>146.74993158520292</v>
      </c>
      <c r="I44" s="50">
        <f>'Расчет дотаций'!J46-1</f>
        <v>6.7729083665338585E-2</v>
      </c>
      <c r="J44" s="50">
        <f>I44*'Расчет дотаций'!K46</f>
        <v>1.0159362549800788</v>
      </c>
      <c r="K44" s="51">
        <f t="shared" si="2"/>
        <v>460.79495970323262</v>
      </c>
      <c r="L44" s="50">
        <f>'Расчет дотаций'!N46-1</f>
        <v>-0.23239436619718312</v>
      </c>
      <c r="M44" s="50">
        <f>L44*'Расчет дотаций'!O46</f>
        <v>-3.4859154929577469</v>
      </c>
      <c r="N44" s="51">
        <f t="shared" si="3"/>
        <v>-1581.0955473164372</v>
      </c>
      <c r="O44" s="50">
        <f>'Расчет дотаций'!R46-1</f>
        <v>5.7833333333333403E-2</v>
      </c>
      <c r="P44" s="50">
        <f>O44*'Расчет дотаций'!S46</f>
        <v>0.28916666666666702</v>
      </c>
      <c r="Q44" s="51">
        <f t="shared" si="4"/>
        <v>131.15640067082529</v>
      </c>
      <c r="R44" s="50">
        <f>'Расчет дотаций'!V46-1</f>
        <v>2.8189003115264732E-2</v>
      </c>
      <c r="S44" s="50">
        <f>R44*'Расчет дотаций'!W46</f>
        <v>0.28189003115264732</v>
      </c>
      <c r="T44" s="51">
        <f t="shared" si="6"/>
        <v>127.8559603606962</v>
      </c>
      <c r="U44" s="50">
        <f>'Расчет дотаций'!Z46-1</f>
        <v>1.8480146890061944E-2</v>
      </c>
      <c r="V44" s="50">
        <f>U44*'Расчет дотаций'!AA46</f>
        <v>0.18480146890061944</v>
      </c>
      <c r="W44" s="51">
        <f t="shared" si="7"/>
        <v>83.819811526293961</v>
      </c>
      <c r="X44" s="50">
        <f>'Расчет дотаций'!AD46-1</f>
        <v>9.8798783341132346E-2</v>
      </c>
      <c r="Y44" s="50">
        <f>X44*'Расчет дотаций'!AE46</f>
        <v>0.98798783341132346</v>
      </c>
      <c r="Z44" s="51">
        <f t="shared" si="8"/>
        <v>448.11848347018781</v>
      </c>
      <c r="AA44" s="50" t="s">
        <v>439</v>
      </c>
      <c r="AB44" s="50" t="s">
        <v>439</v>
      </c>
      <c r="AC44" s="94" t="s">
        <v>439</v>
      </c>
      <c r="AD44" s="52">
        <f t="shared" si="9"/>
        <v>-0.40258678237026624</v>
      </c>
    </row>
    <row r="45" spans="1:30" ht="15" customHeight="1">
      <c r="A45" s="53" t="s">
        <v>32</v>
      </c>
      <c r="B45" s="49">
        <f>'Расчет дотаций'!AM47</f>
        <v>1191.2999999999993</v>
      </c>
      <c r="C45" s="50">
        <f>'Расчет дотаций'!B47-1</f>
        <v>0</v>
      </c>
      <c r="D45" s="50">
        <f>C45*'Расчет дотаций'!C47</f>
        <v>0</v>
      </c>
      <c r="E45" s="51">
        <f t="shared" si="0"/>
        <v>0</v>
      </c>
      <c r="F45" s="50">
        <f>'Расчет дотаций'!F47-1</f>
        <v>3.2743603701687496E-2</v>
      </c>
      <c r="G45" s="50">
        <f>F45*'Расчет дотаций'!G47</f>
        <v>0.32743603701687496</v>
      </c>
      <c r="H45" s="51">
        <f t="shared" si="1"/>
        <v>105.0990279972427</v>
      </c>
      <c r="I45" s="50">
        <f>'Расчет дотаций'!J47-1</f>
        <v>-2.7631578947368451E-2</v>
      </c>
      <c r="J45" s="50">
        <f>I45*'Расчет дотаций'!K47</f>
        <v>-0.41447368421052677</v>
      </c>
      <c r="K45" s="51">
        <f t="shared" si="2"/>
        <v>-133.03600220008008</v>
      </c>
      <c r="L45" s="50">
        <f>'Расчет дотаций'!N47-1</f>
        <v>0.25560975609756098</v>
      </c>
      <c r="M45" s="50">
        <f>L45*'Расчет дотаций'!O47</f>
        <v>3.8341463414634145</v>
      </c>
      <c r="N45" s="51">
        <f t="shared" si="3"/>
        <v>1230.6680026982538</v>
      </c>
      <c r="O45" s="50">
        <f>'Расчет дотаций'!R47-1</f>
        <v>0.2669999999999999</v>
      </c>
      <c r="P45" s="50">
        <f>O45*'Расчет дотаций'!S47</f>
        <v>1.3349999999999995</v>
      </c>
      <c r="Q45" s="51">
        <f t="shared" si="4"/>
        <v>428.50262803873352</v>
      </c>
      <c r="R45" s="50">
        <f>'Расчет дотаций'!V47-1</f>
        <v>4.2144164759725378E-2</v>
      </c>
      <c r="S45" s="50">
        <f>R45*'Расчет дотаций'!W47</f>
        <v>0.42144164759725378</v>
      </c>
      <c r="T45" s="51">
        <f t="shared" si="6"/>
        <v>135.27254948344353</v>
      </c>
      <c r="U45" s="50">
        <f>'Расчет дотаций'!Z47-1</f>
        <v>-0.11017553914642919</v>
      </c>
      <c r="V45" s="50">
        <f>U45*'Расчет дотаций'!AA47</f>
        <v>-1.1017553914642919</v>
      </c>
      <c r="W45" s="51">
        <f t="shared" si="7"/>
        <v>-353.63676456800965</v>
      </c>
      <c r="X45" s="50">
        <f>'Расчет дотаций'!AD47-1</f>
        <v>-6.9029962707359949E-2</v>
      </c>
      <c r="Y45" s="50">
        <f>X45*'Расчет дотаций'!AE47</f>
        <v>-0.69029962707359949</v>
      </c>
      <c r="Z45" s="51">
        <f t="shared" si="8"/>
        <v>-221.56944144958439</v>
      </c>
      <c r="AA45" s="50" t="s">
        <v>439</v>
      </c>
      <c r="AB45" s="50" t="s">
        <v>439</v>
      </c>
      <c r="AC45" s="94" t="s">
        <v>439</v>
      </c>
      <c r="AD45" s="52">
        <f t="shared" si="9"/>
        <v>3.7114953233291237</v>
      </c>
    </row>
    <row r="46" spans="1:30" ht="15" customHeight="1">
      <c r="A46" s="53" t="s">
        <v>33</v>
      </c>
      <c r="B46" s="49">
        <f>'Расчет дотаций'!AM48</f>
        <v>3629.9000000000015</v>
      </c>
      <c r="C46" s="50">
        <f>'Расчет дотаций'!B48-1</f>
        <v>0</v>
      </c>
      <c r="D46" s="50">
        <f>C46*'Расчет дотаций'!C48</f>
        <v>0</v>
      </c>
      <c r="E46" s="51">
        <f t="shared" si="0"/>
        <v>0</v>
      </c>
      <c r="F46" s="50">
        <f>'Расчет дотаций'!F48-1</f>
        <v>1.6084053417124933E-2</v>
      </c>
      <c r="G46" s="50">
        <f>F46*'Расчет дотаций'!G48</f>
        <v>0.16084053417124933</v>
      </c>
      <c r="H46" s="51">
        <f t="shared" si="1"/>
        <v>97.672919411626793</v>
      </c>
      <c r="I46" s="50">
        <f>'Расчет дотаций'!J48-1</f>
        <v>7.9681274900398336E-3</v>
      </c>
      <c r="J46" s="50">
        <f>I46*'Расчет дотаций'!K48</f>
        <v>0.1195219123505975</v>
      </c>
      <c r="K46" s="51">
        <f t="shared" si="2"/>
        <v>72.581542787677463</v>
      </c>
      <c r="L46" s="50">
        <f>'Расчет дотаций'!N48-1</f>
        <v>0.30000000000000004</v>
      </c>
      <c r="M46" s="50">
        <f>L46*'Расчет дотаций'!O48</f>
        <v>4.5000000000000009</v>
      </c>
      <c r="N46" s="51">
        <f t="shared" si="3"/>
        <v>2732.6950859560593</v>
      </c>
      <c r="O46" s="50">
        <f>'Расчет дотаций'!R48-1</f>
        <v>0.20173219978746015</v>
      </c>
      <c r="P46" s="50">
        <f>O46*'Расчет дотаций'!S48</f>
        <v>1.0086609989373008</v>
      </c>
      <c r="Q46" s="51">
        <f t="shared" si="4"/>
        <v>612.52510115366465</v>
      </c>
      <c r="R46" s="50">
        <f>'Расчет дотаций'!V48-1</f>
        <v>0.14394343707713109</v>
      </c>
      <c r="S46" s="50">
        <f>R46*'Расчет дотаций'!W48</f>
        <v>1.4394343707713109</v>
      </c>
      <c r="T46" s="51">
        <f t="shared" si="6"/>
        <v>874.11894034733609</v>
      </c>
      <c r="U46" s="50">
        <f>'Расчет дотаций'!Z48-1</f>
        <v>-0.10707382494755058</v>
      </c>
      <c r="V46" s="50">
        <f>U46*'Расчет дотаций'!AA48</f>
        <v>-1.0707382494755058</v>
      </c>
      <c r="W46" s="51">
        <f t="shared" si="7"/>
        <v>-650.22247837486827</v>
      </c>
      <c r="X46" s="50">
        <f>'Расчет дотаций'!AD48-1</f>
        <v>-1.8026892326861166E-2</v>
      </c>
      <c r="Y46" s="50">
        <f>X46*'Расчет дотаций'!AE48</f>
        <v>-0.18026892326861166</v>
      </c>
      <c r="Z46" s="51">
        <f t="shared" si="8"/>
        <v>-109.47111128149442</v>
      </c>
      <c r="AA46" s="50" t="s">
        <v>439</v>
      </c>
      <c r="AB46" s="50" t="s">
        <v>439</v>
      </c>
      <c r="AC46" s="94" t="s">
        <v>439</v>
      </c>
      <c r="AD46" s="52">
        <f t="shared" si="9"/>
        <v>5.9774506434863417</v>
      </c>
    </row>
    <row r="47" spans="1:30" ht="15" customHeight="1">
      <c r="A47" s="53" t="s">
        <v>34</v>
      </c>
      <c r="B47" s="49">
        <f>'Расчет дотаций'!AM49</f>
        <v>3211.6999999999971</v>
      </c>
      <c r="C47" s="50">
        <f>'Расчет дотаций'!B49-1</f>
        <v>0</v>
      </c>
      <c r="D47" s="50">
        <f>C47*'Расчет дотаций'!C49</f>
        <v>0</v>
      </c>
      <c r="E47" s="51">
        <f t="shared" si="0"/>
        <v>0</v>
      </c>
      <c r="F47" s="50">
        <f>'Расчет дотаций'!F49-1</f>
        <v>0.15082401970070092</v>
      </c>
      <c r="G47" s="50">
        <f>F47*'Расчет дотаций'!G49</f>
        <v>1.5082401970070092</v>
      </c>
      <c r="H47" s="51">
        <f t="shared" si="1"/>
        <v>722.12010339332221</v>
      </c>
      <c r="I47" s="50">
        <f>'Расчет дотаций'!J49-1</f>
        <v>0.21263157894736828</v>
      </c>
      <c r="J47" s="50">
        <f>I47*'Расчет дотаций'!K49</f>
        <v>3.1894736842105242</v>
      </c>
      <c r="K47" s="51">
        <f t="shared" si="2"/>
        <v>1527.0664919174549</v>
      </c>
      <c r="L47" s="50">
        <f>'Расчет дотаций'!N49-1</f>
        <v>0.101123595505618</v>
      </c>
      <c r="M47" s="50">
        <f>L47*'Расчет дотаций'!O49</f>
        <v>1.51685393258427</v>
      </c>
      <c r="N47" s="51">
        <f t="shared" si="3"/>
        <v>726.24421547971122</v>
      </c>
      <c r="O47" s="50">
        <f>'Расчет дотаций'!R49-1</f>
        <v>1.4485981308411278E-2</v>
      </c>
      <c r="P47" s="50">
        <f>O47*'Расчет дотаций'!S49</f>
        <v>7.2429906542056388E-2</v>
      </c>
      <c r="Q47" s="51">
        <f t="shared" si="4"/>
        <v>34.678224134796324</v>
      </c>
      <c r="R47" s="50">
        <f>'Расчет дотаций'!V49-1</f>
        <v>6.9035935198821674E-2</v>
      </c>
      <c r="S47" s="50">
        <f>R47*'Расчет дотаций'!W49</f>
        <v>0.69035935198821674</v>
      </c>
      <c r="T47" s="51">
        <f t="shared" si="6"/>
        <v>330.53247594485191</v>
      </c>
      <c r="U47" s="50">
        <f>'Расчет дотаций'!Z49-1</f>
        <v>1.5823807850513738E-2</v>
      </c>
      <c r="V47" s="50">
        <f>U47*'Расчет дотаций'!AA49</f>
        <v>0.15823807850513738</v>
      </c>
      <c r="W47" s="51">
        <f t="shared" si="7"/>
        <v>75.761737313224131</v>
      </c>
      <c r="X47" s="50">
        <f>'Расчет дотаций'!AD49-1</f>
        <v>-4.2754891591750388E-2</v>
      </c>
      <c r="Y47" s="50">
        <f>X47*'Расчет дотаций'!AE49</f>
        <v>-0.42754891591750388</v>
      </c>
      <c r="Z47" s="51">
        <f t="shared" si="8"/>
        <v>-204.70324818336343</v>
      </c>
      <c r="AA47" s="50" t="s">
        <v>439</v>
      </c>
      <c r="AB47" s="50" t="s">
        <v>439</v>
      </c>
      <c r="AC47" s="94" t="s">
        <v>439</v>
      </c>
      <c r="AD47" s="52">
        <f t="shared" si="9"/>
        <v>6.7080462349197099</v>
      </c>
    </row>
    <row r="48" spans="1:30" ht="15" customHeight="1">
      <c r="A48" s="53" t="s">
        <v>35</v>
      </c>
      <c r="B48" s="49">
        <f>'Расчет дотаций'!AM50</f>
        <v>2985.5999999999985</v>
      </c>
      <c r="C48" s="50">
        <f>'Расчет дотаций'!B50-1</f>
        <v>0</v>
      </c>
      <c r="D48" s="50">
        <f>C48*'Расчет дотаций'!C50</f>
        <v>0</v>
      </c>
      <c r="E48" s="51">
        <f t="shared" si="0"/>
        <v>0</v>
      </c>
      <c r="F48" s="50">
        <f>'Расчет дотаций'!F50-1</f>
        <v>4.4828215262997961E-2</v>
      </c>
      <c r="G48" s="50">
        <f>F48*'Расчет дотаций'!G50</f>
        <v>0.44828215262997961</v>
      </c>
      <c r="H48" s="51">
        <f t="shared" si="1"/>
        <v>185.45513577765348</v>
      </c>
      <c r="I48" s="50">
        <f>'Расчет дотаций'!J50-1</f>
        <v>0.30000000000000004</v>
      </c>
      <c r="J48" s="50">
        <f>I48*'Расчет дотаций'!K50</f>
        <v>4.5000000000000009</v>
      </c>
      <c r="K48" s="51">
        <f t="shared" si="2"/>
        <v>1861.6581233567249</v>
      </c>
      <c r="L48" s="50">
        <f>'Расчет дотаций'!N50-1</f>
        <v>0.19067796610169485</v>
      </c>
      <c r="M48" s="50">
        <f>L48*'Расчет дотаций'!O50</f>
        <v>2.860169491525423</v>
      </c>
      <c r="N48" s="51">
        <f t="shared" si="3"/>
        <v>1183.2572817945281</v>
      </c>
      <c r="O48" s="50">
        <f>'Расчет дотаций'!R50-1</f>
        <v>7.793333333333341E-2</v>
      </c>
      <c r="P48" s="50">
        <f>O48*'Расчет дотаций'!S50</f>
        <v>0.38966666666666705</v>
      </c>
      <c r="Q48" s="51">
        <f t="shared" si="4"/>
        <v>161.20580342251952</v>
      </c>
      <c r="R48" s="50">
        <f>'Расчет дотаций'!V50-1</f>
        <v>5.632266325224089E-2</v>
      </c>
      <c r="S48" s="50">
        <f>R48*'Расчет дотаций'!W50</f>
        <v>0.5632266325224089</v>
      </c>
      <c r="T48" s="51">
        <f t="shared" si="6"/>
        <v>233.0078746058212</v>
      </c>
      <c r="U48" s="50">
        <f>'Расчет дотаций'!Z50-1</f>
        <v>-5.080555802184139E-2</v>
      </c>
      <c r="V48" s="50">
        <f>U48*'Расчет дотаций'!AA50</f>
        <v>-0.5080555802184139</v>
      </c>
      <c r="W48" s="51">
        <f t="shared" si="7"/>
        <v>-210.18351067340541</v>
      </c>
      <c r="X48" s="50">
        <f>'Расчет дотаций'!AD50-1</f>
        <v>-0.10364970684295449</v>
      </c>
      <c r="Y48" s="50">
        <f>X48*'Расчет дотаций'!AE50</f>
        <v>-1.0364970684295449</v>
      </c>
      <c r="Z48" s="51">
        <f t="shared" si="8"/>
        <v>-428.80070828384294</v>
      </c>
      <c r="AA48" s="50" t="s">
        <v>439</v>
      </c>
      <c r="AB48" s="50" t="s">
        <v>439</v>
      </c>
      <c r="AC48" s="94" t="s">
        <v>439</v>
      </c>
      <c r="AD48" s="52">
        <f t="shared" si="9"/>
        <v>7.2167922946965195</v>
      </c>
    </row>
    <row r="49" spans="1:30" ht="15" customHeight="1">
      <c r="A49" s="53" t="s">
        <v>36</v>
      </c>
      <c r="B49" s="49">
        <f>'Расчет дотаций'!AM51</f>
        <v>2901.1000000000058</v>
      </c>
      <c r="C49" s="50">
        <f>'Расчет дотаций'!B51-1</f>
        <v>0</v>
      </c>
      <c r="D49" s="50">
        <f>C49*'Расчет дотаций'!C51</f>
        <v>0</v>
      </c>
      <c r="E49" s="51">
        <f t="shared" si="0"/>
        <v>0</v>
      </c>
      <c r="F49" s="50">
        <f>'Расчет дотаций'!F51-1</f>
        <v>7.383506847863508E-2</v>
      </c>
      <c r="G49" s="50">
        <f>F49*'Расчет дотаций'!G51</f>
        <v>0.7383506847863508</v>
      </c>
      <c r="H49" s="51">
        <f t="shared" si="1"/>
        <v>654.13225817279226</v>
      </c>
      <c r="I49" s="50">
        <f>'Расчет дотаций'!J51-1</f>
        <v>0.10242872228088706</v>
      </c>
      <c r="J49" s="50">
        <f>I49*'Расчет дотаций'!K51</f>
        <v>1.536430834213306</v>
      </c>
      <c r="K49" s="51">
        <f t="shared" si="2"/>
        <v>1361.1810645250123</v>
      </c>
      <c r="L49" s="50">
        <f>'Расчет дотаций'!N51-1</f>
        <v>-1.6894609814963824E-2</v>
      </c>
      <c r="M49" s="50">
        <f>L49*'Расчет дотаций'!O51</f>
        <v>-0.25341914722445735</v>
      </c>
      <c r="N49" s="51">
        <f t="shared" si="3"/>
        <v>-224.51342221768874</v>
      </c>
      <c r="O49" s="50">
        <f>'Расчет дотаций'!R51-1</f>
        <v>0.23838166666666671</v>
      </c>
      <c r="P49" s="50">
        <f>O49*'Расчет дотаций'!S51</f>
        <v>1.1919083333333336</v>
      </c>
      <c r="Q49" s="51">
        <f t="shared" si="4"/>
        <v>1055.9558021455709</v>
      </c>
      <c r="R49" s="50">
        <f>'Расчет дотаций'!V51-1</f>
        <v>8.3776435045312958E-4</v>
      </c>
      <c r="S49" s="50">
        <f>R49*'Расчет дотаций'!W51</f>
        <v>8.3776435045312958E-3</v>
      </c>
      <c r="T49" s="51">
        <f t="shared" si="6"/>
        <v>7.4220651198710543</v>
      </c>
      <c r="U49" s="50">
        <f>'Расчет дотаций'!Z51-1</f>
        <v>-1.3469230385168007E-3</v>
      </c>
      <c r="V49" s="50">
        <f>U49*'Расчет дотаций'!AA51</f>
        <v>-1.3469230385168007E-2</v>
      </c>
      <c r="W49" s="51">
        <f t="shared" si="7"/>
        <v>-11.932890791926319</v>
      </c>
      <c r="X49" s="50">
        <f>'Расчет дотаций'!AD51-1</f>
        <v>6.6432621020497962E-3</v>
      </c>
      <c r="Y49" s="50">
        <f>X49*'Расчет дотаций'!AE51</f>
        <v>6.6432621020497962E-2</v>
      </c>
      <c r="Z49" s="51">
        <f t="shared" si="8"/>
        <v>58.855123046374622</v>
      </c>
      <c r="AA49" s="50" t="s">
        <v>439</v>
      </c>
      <c r="AB49" s="50" t="s">
        <v>439</v>
      </c>
      <c r="AC49" s="94" t="s">
        <v>439</v>
      </c>
      <c r="AD49" s="52">
        <f t="shared" si="9"/>
        <v>3.2746117392483938</v>
      </c>
    </row>
    <row r="50" spans="1:30" ht="15" customHeight="1">
      <c r="A50" s="53" t="s">
        <v>37</v>
      </c>
      <c r="B50" s="49">
        <f>'Расчет дотаций'!AM52</f>
        <v>1041.1999999999971</v>
      </c>
      <c r="C50" s="50">
        <f>'Расчет дотаций'!B52-1</f>
        <v>0</v>
      </c>
      <c r="D50" s="50">
        <f>C50*'Расчет дотаций'!C52</f>
        <v>0</v>
      </c>
      <c r="E50" s="51">
        <f t="shared" si="0"/>
        <v>0</v>
      </c>
      <c r="F50" s="50">
        <f>'Расчет дотаций'!F52-1</f>
        <v>4.2398847715071408E-2</v>
      </c>
      <c r="G50" s="50">
        <f>F50*'Расчет дотаций'!G52</f>
        <v>0.42398847715071408</v>
      </c>
      <c r="H50" s="51">
        <f t="shared" si="1"/>
        <v>177.86989676434234</v>
      </c>
      <c r="I50" s="50">
        <f>'Расчет дотаций'!J52-1</f>
        <v>0.29235059760956172</v>
      </c>
      <c r="J50" s="50">
        <f>I50*'Расчет дотаций'!K52</f>
        <v>4.3852589641434259</v>
      </c>
      <c r="K50" s="51">
        <f t="shared" si="2"/>
        <v>1839.6857491950932</v>
      </c>
      <c r="L50" s="50">
        <f>'Расчет дотаций'!N52-1</f>
        <v>-0.12658227848101267</v>
      </c>
      <c r="M50" s="50">
        <f>L50*'Расчет дотаций'!O52</f>
        <v>-1.89873417721519</v>
      </c>
      <c r="N50" s="51">
        <f t="shared" si="3"/>
        <v>-796.54912877300478</v>
      </c>
      <c r="O50" s="50">
        <f>'Расчет дотаций'!R52-1</f>
        <v>0.22760000000000002</v>
      </c>
      <c r="P50" s="50">
        <f>O50*'Расчет дотаций'!S52</f>
        <v>1.1380000000000001</v>
      </c>
      <c r="Q50" s="51">
        <f t="shared" si="4"/>
        <v>477.40906516633788</v>
      </c>
      <c r="R50" s="50">
        <f>'Расчет дотаций'!V52-1</f>
        <v>-0.1165263157894737</v>
      </c>
      <c r="S50" s="50">
        <f>R50*'Расчет дотаций'!W52</f>
        <v>-1.165263157894737</v>
      </c>
      <c r="T50" s="51">
        <f t="shared" si="6"/>
        <v>-488.84639269182873</v>
      </c>
      <c r="U50" s="50">
        <f>'Расчет дотаций'!Z52-1</f>
        <v>-3.7599138720110115E-2</v>
      </c>
      <c r="V50" s="50">
        <f>U50*'Расчет дотаций'!AA52</f>
        <v>-0.37599138720110115</v>
      </c>
      <c r="W50" s="51">
        <f t="shared" si="7"/>
        <v>-157.73435560129371</v>
      </c>
      <c r="X50" s="50">
        <f>'Расчет дотаций'!AD52-1</f>
        <v>-2.5350254201108591E-3</v>
      </c>
      <c r="Y50" s="50">
        <f>X50*'Расчет дотаций'!AE52</f>
        <v>-2.5350254201108591E-2</v>
      </c>
      <c r="Z50" s="51">
        <f t="shared" si="8"/>
        <v>-10.634834059648753</v>
      </c>
      <c r="AA50" s="50" t="s">
        <v>439</v>
      </c>
      <c r="AB50" s="50" t="s">
        <v>439</v>
      </c>
      <c r="AC50" s="94" t="s">
        <v>439</v>
      </c>
      <c r="AD50" s="52">
        <f t="shared" si="9"/>
        <v>2.4819084647820029</v>
      </c>
    </row>
    <row r="51" spans="1:30" ht="15" customHeight="1">
      <c r="A51" s="53" t="s">
        <v>2</v>
      </c>
      <c r="B51" s="49">
        <f>'Расчет дотаций'!AM53</f>
        <v>2611.6999999999971</v>
      </c>
      <c r="C51" s="50">
        <f>'Расчет дотаций'!B53-1</f>
        <v>0</v>
      </c>
      <c r="D51" s="50">
        <f>C51*'Расчет дотаций'!C53</f>
        <v>0</v>
      </c>
      <c r="E51" s="51">
        <f t="shared" si="0"/>
        <v>0</v>
      </c>
      <c r="F51" s="50">
        <f>'Расчет дотаций'!F53-1</f>
        <v>2.2983014861995832E-2</v>
      </c>
      <c r="G51" s="50">
        <f>F51*'Расчет дотаций'!G53</f>
        <v>0.22983014861995832</v>
      </c>
      <c r="H51" s="51">
        <f t="shared" si="1"/>
        <v>94.318343960183924</v>
      </c>
      <c r="I51" s="50">
        <f>'Расчет дотаций'!J53-1</f>
        <v>0.125</v>
      </c>
      <c r="J51" s="50">
        <f>I51*'Расчет дотаций'!K53</f>
        <v>1.875</v>
      </c>
      <c r="K51" s="51">
        <f t="shared" si="2"/>
        <v>769.46778300080507</v>
      </c>
      <c r="L51" s="50">
        <f>'Расчет дотаций'!N53-1</f>
        <v>2.7649769585253559E-2</v>
      </c>
      <c r="M51" s="50">
        <f>L51*'Расчет дотаций'!O53</f>
        <v>0.41474654377880338</v>
      </c>
      <c r="N51" s="51">
        <f t="shared" si="3"/>
        <v>170.20485522598514</v>
      </c>
      <c r="O51" s="50">
        <f>'Расчет дотаций'!R53-1</f>
        <v>0.2039768897448242</v>
      </c>
      <c r="P51" s="50">
        <f>O51*'Расчет дотаций'!S53</f>
        <v>1.019884448724121</v>
      </c>
      <c r="Q51" s="51">
        <f t="shared" si="4"/>
        <v>418.54305369426538</v>
      </c>
      <c r="R51" s="50">
        <f>'Расчет дотаций'!V53-1</f>
        <v>1.3849624060150445E-2</v>
      </c>
      <c r="S51" s="50">
        <f>R51*'Расчет дотаций'!W53</f>
        <v>0.13849624060150445</v>
      </c>
      <c r="T51" s="51">
        <f t="shared" si="6"/>
        <v>56.836477445112379</v>
      </c>
      <c r="U51" s="50">
        <f>'Расчет дотаций'!Z53-1</f>
        <v>0.19215307645045199</v>
      </c>
      <c r="V51" s="50">
        <f>U51*'Расчет дотаций'!AA53</f>
        <v>1.9215307645045199</v>
      </c>
      <c r="W51" s="51">
        <f t="shared" si="7"/>
        <v>788.5632092432719</v>
      </c>
      <c r="X51" s="50">
        <f>'Расчет дотаций'!AD53-1</f>
        <v>7.6456972361808928E-2</v>
      </c>
      <c r="Y51" s="50">
        <f>X51*'Расчет дотаций'!AE53</f>
        <v>0.76456972361808928</v>
      </c>
      <c r="Z51" s="51">
        <f t="shared" si="8"/>
        <v>313.76627743037301</v>
      </c>
      <c r="AA51" s="50" t="s">
        <v>439</v>
      </c>
      <c r="AB51" s="50" t="s">
        <v>439</v>
      </c>
      <c r="AC51" s="94" t="s">
        <v>439</v>
      </c>
      <c r="AD51" s="52">
        <f t="shared" si="9"/>
        <v>6.364057869846997</v>
      </c>
    </row>
    <row r="52" spans="1:30" ht="15" customHeight="1">
      <c r="A52" s="53" t="s">
        <v>38</v>
      </c>
      <c r="B52" s="49">
        <f>'Расчет дотаций'!AM54</f>
        <v>4618.0999999999985</v>
      </c>
      <c r="C52" s="50">
        <f>'Расчет дотаций'!B54-1</f>
        <v>0</v>
      </c>
      <c r="D52" s="50">
        <f>C52*'Расчет дотаций'!C54</f>
        <v>0</v>
      </c>
      <c r="E52" s="51">
        <f t="shared" si="0"/>
        <v>0</v>
      </c>
      <c r="F52" s="50">
        <f>'Расчет дотаций'!F54-1</f>
        <v>0.16380597014925358</v>
      </c>
      <c r="G52" s="50">
        <f>F52*'Расчет дотаций'!G54</f>
        <v>1.6380597014925358</v>
      </c>
      <c r="H52" s="51">
        <f t="shared" si="1"/>
        <v>683.41591043579479</v>
      </c>
      <c r="I52" s="50">
        <f>'Расчет дотаций'!J54-1</f>
        <v>9.3421052631578849E-2</v>
      </c>
      <c r="J52" s="50">
        <f>I52*'Расчет дотаций'!K54</f>
        <v>1.4013157894736827</v>
      </c>
      <c r="K52" s="51">
        <f t="shared" si="2"/>
        <v>584.64383514142344</v>
      </c>
      <c r="L52" s="50">
        <f>'Расчет дотаций'!N54-1</f>
        <v>0.25499999999999989</v>
      </c>
      <c r="M52" s="50">
        <f>L52*'Расчет дотаций'!O54</f>
        <v>3.8249999999999984</v>
      </c>
      <c r="N52" s="51">
        <f t="shared" si="3"/>
        <v>1595.8306373296894</v>
      </c>
      <c r="O52" s="50">
        <f>'Расчет дотаций'!R54-1</f>
        <v>2.7083333333333348E-2</v>
      </c>
      <c r="P52" s="50">
        <f>O52*'Расчет дотаций'!S54</f>
        <v>0.13541666666666674</v>
      </c>
      <c r="Q52" s="51">
        <f t="shared" si="4"/>
        <v>56.497272018752668</v>
      </c>
      <c r="R52" s="50">
        <f>'Расчет дотаций'!V54-1</f>
        <v>0.22904708249496974</v>
      </c>
      <c r="S52" s="50">
        <f>R52*'Расчет дотаций'!W54</f>
        <v>2.2904708249496974</v>
      </c>
      <c r="T52" s="51">
        <f t="shared" si="6"/>
        <v>955.60876244824476</v>
      </c>
      <c r="U52" s="50">
        <f>'Расчет дотаций'!Z54-1</f>
        <v>-2.3142580969610638E-2</v>
      </c>
      <c r="V52" s="50">
        <f>U52*'Расчет дотаций'!AA54</f>
        <v>-0.23142580969610638</v>
      </c>
      <c r="W52" s="51">
        <f t="shared" si="7"/>
        <v>-96.553306505065876</v>
      </c>
      <c r="X52" s="50">
        <f>'Расчет дотаций'!AD54-1</f>
        <v>0.20101522842639596</v>
      </c>
      <c r="Y52" s="50">
        <f>X52*'Расчет дотаций'!AE54</f>
        <v>2.0101522842639596</v>
      </c>
      <c r="Z52" s="51">
        <f t="shared" si="8"/>
        <v>838.65688913115991</v>
      </c>
      <c r="AA52" s="50" t="s">
        <v>439</v>
      </c>
      <c r="AB52" s="50" t="s">
        <v>439</v>
      </c>
      <c r="AC52" s="94" t="s">
        <v>439</v>
      </c>
      <c r="AD52" s="52">
        <f t="shared" si="9"/>
        <v>11.068989457150433</v>
      </c>
    </row>
    <row r="53" spans="1:30" ht="15" customHeight="1">
      <c r="A53" s="53" t="s">
        <v>3</v>
      </c>
      <c r="B53" s="49">
        <f>'Расчет дотаций'!AM55</f>
        <v>2945.5</v>
      </c>
      <c r="C53" s="50">
        <f>'Расчет дотаций'!B55-1</f>
        <v>0</v>
      </c>
      <c r="D53" s="50">
        <f>C53*'Расчет дотаций'!C55</f>
        <v>0</v>
      </c>
      <c r="E53" s="51">
        <f t="shared" si="0"/>
        <v>0</v>
      </c>
      <c r="F53" s="50">
        <f>'Расчет дотаций'!F55-1</f>
        <v>-7.3270348837209398E-2</v>
      </c>
      <c r="G53" s="50">
        <f>F53*'Расчет дотаций'!G55</f>
        <v>-0.73270348837209398</v>
      </c>
      <c r="H53" s="51">
        <f t="shared" si="1"/>
        <v>-285.26868692296415</v>
      </c>
      <c r="I53" s="50">
        <f>'Расчет дотаций'!J55-1</f>
        <v>0.22947368421052627</v>
      </c>
      <c r="J53" s="50">
        <f>I53*'Расчет дотаций'!K55</f>
        <v>3.4421052631578943</v>
      </c>
      <c r="K53" s="51">
        <f t="shared" si="2"/>
        <v>1340.1394482961964</v>
      </c>
      <c r="L53" s="50">
        <f>'Расчет дотаций'!N55-1</f>
        <v>0.2433333333333334</v>
      </c>
      <c r="M53" s="50">
        <f>L53*'Расчет дотаций'!O55</f>
        <v>3.6500000000000012</v>
      </c>
      <c r="N53" s="51">
        <f t="shared" si="3"/>
        <v>1421.0805923446678</v>
      </c>
      <c r="O53" s="50">
        <f>'Расчет дотаций'!R55-1</f>
        <v>0.24757692307692292</v>
      </c>
      <c r="P53" s="50">
        <f>O53*'Расчет дотаций'!S55</f>
        <v>1.2378846153846146</v>
      </c>
      <c r="Q53" s="51">
        <f t="shared" si="4"/>
        <v>481.95446643427908</v>
      </c>
      <c r="R53" s="50">
        <f>'Расчет дотаций'!V55-1</f>
        <v>5.6298850574712622E-2</v>
      </c>
      <c r="S53" s="50">
        <f>R53*'Расчет дотаций'!W55</f>
        <v>0.56298850574712622</v>
      </c>
      <c r="T53" s="51">
        <f t="shared" si="6"/>
        <v>219.19233951516853</v>
      </c>
      <c r="U53" s="50">
        <f>'Расчет дотаций'!Z55-1</f>
        <v>5.9610224624546904E-2</v>
      </c>
      <c r="V53" s="50">
        <f>U53*'Расчет дотаций'!AA55</f>
        <v>0.59610224624546904</v>
      </c>
      <c r="W53" s="51">
        <f t="shared" si="7"/>
        <v>232.0847488198624</v>
      </c>
      <c r="X53" s="50">
        <f>'Расчет дотаций'!AD55-1</f>
        <v>-0.11909547038327528</v>
      </c>
      <c r="Y53" s="50">
        <f>X53*'Расчет дотаций'!AE55</f>
        <v>-1.1909547038327528</v>
      </c>
      <c r="Z53" s="51">
        <f t="shared" si="8"/>
        <v>-463.68290848720989</v>
      </c>
      <c r="AA53" s="50" t="s">
        <v>439</v>
      </c>
      <c r="AB53" s="50" t="s">
        <v>439</v>
      </c>
      <c r="AC53" s="94" t="s">
        <v>439</v>
      </c>
      <c r="AD53" s="52">
        <f t="shared" si="9"/>
        <v>7.5654224383302582</v>
      </c>
    </row>
    <row r="54" spans="1:30" ht="15" customHeight="1">
      <c r="A54" s="53" t="s">
        <v>39</v>
      </c>
      <c r="B54" s="49">
        <f>'Расчет дотаций'!AM56</f>
        <v>6230.4000000000015</v>
      </c>
      <c r="C54" s="50">
        <f>'Расчет дотаций'!B56-1</f>
        <v>0</v>
      </c>
      <c r="D54" s="50">
        <f>C54*'Расчет дотаций'!C56</f>
        <v>0</v>
      </c>
      <c r="E54" s="51">
        <f t="shared" si="0"/>
        <v>0</v>
      </c>
      <c r="F54" s="50">
        <f>'Расчет дотаций'!F56-1</f>
        <v>-1.0155937624950151E-2</v>
      </c>
      <c r="G54" s="50">
        <f>F54*'Расчет дотаций'!G56</f>
        <v>-0.10155937624950151</v>
      </c>
      <c r="H54" s="51">
        <f t="shared" si="1"/>
        <v>-52.060306354305382</v>
      </c>
      <c r="I54" s="50">
        <f>'Расчет дотаций'!J56-1</f>
        <v>0.21974103585657367</v>
      </c>
      <c r="J54" s="50">
        <f>I54*'Расчет дотаций'!K56</f>
        <v>3.2961155378486051</v>
      </c>
      <c r="K54" s="51">
        <f t="shared" si="2"/>
        <v>1689.6203089906894</v>
      </c>
      <c r="L54" s="50">
        <f>'Расчет дотаций'!N56-1</f>
        <v>0.30000000000000004</v>
      </c>
      <c r="M54" s="50">
        <f>L54*'Расчет дотаций'!O56</f>
        <v>4.5000000000000009</v>
      </c>
      <c r="N54" s="51">
        <f t="shared" si="3"/>
        <v>2306.7429837185928</v>
      </c>
      <c r="O54" s="50">
        <f>'Расчет дотаций'!R56-1</f>
        <v>0.21691428571428562</v>
      </c>
      <c r="P54" s="50">
        <f>O54*'Расчет дотаций'!S56</f>
        <v>1.0845714285714281</v>
      </c>
      <c r="Q54" s="51">
        <f t="shared" si="4"/>
        <v>555.96167404417588</v>
      </c>
      <c r="R54" s="50">
        <f>'Расчет дотаций'!V56-1</f>
        <v>-5.1020408163265252E-2</v>
      </c>
      <c r="S54" s="50">
        <f>R54*'Расчет дотаций'!W56</f>
        <v>-0.51020408163265252</v>
      </c>
      <c r="T54" s="51">
        <f t="shared" si="6"/>
        <v>-261.53548568237977</v>
      </c>
      <c r="U54" s="50">
        <f>'Расчет дотаций'!Z56-1</f>
        <v>0.19716491620111731</v>
      </c>
      <c r="V54" s="50">
        <f>U54*'Расчет дотаций'!AA56</f>
        <v>1.9716491620111731</v>
      </c>
      <c r="W54" s="51">
        <f t="shared" si="7"/>
        <v>1010.6861935164255</v>
      </c>
      <c r="X54" s="50">
        <f>'Расчет дотаций'!AD56-1</f>
        <v>0.19137072808320932</v>
      </c>
      <c r="Y54" s="50">
        <f>X54*'Расчет дотаций'!AE56</f>
        <v>1.9137072808320932</v>
      </c>
      <c r="Z54" s="51">
        <f t="shared" si="8"/>
        <v>980.98463176680355</v>
      </c>
      <c r="AA54" s="50" t="s">
        <v>439</v>
      </c>
      <c r="AB54" s="50" t="s">
        <v>439</v>
      </c>
      <c r="AC54" s="94" t="s">
        <v>439</v>
      </c>
      <c r="AD54" s="52">
        <f t="shared" si="9"/>
        <v>12.154279951381145</v>
      </c>
    </row>
    <row r="55" spans="1:30" ht="15" customHeight="1">
      <c r="A55" s="55" t="s">
        <v>40</v>
      </c>
      <c r="B55" s="47">
        <f>SUM(B57:B378)</f>
        <v>34015.100000000006</v>
      </c>
      <c r="C55" s="47"/>
      <c r="D55" s="47"/>
      <c r="E55" s="47" t="e">
        <f>SUM(E57:E378)</f>
        <v>#DIV/0!</v>
      </c>
      <c r="F55" s="47"/>
      <c r="G55" s="47"/>
      <c r="H55" s="47">
        <f>SUM(H57:H378)</f>
        <v>2504.9102959871607</v>
      </c>
      <c r="I55" s="47"/>
      <c r="J55" s="47"/>
      <c r="K55" s="47">
        <f>SUM(K57:K378)</f>
        <v>9984.0568814976941</v>
      </c>
      <c r="L55" s="47"/>
      <c r="M55" s="47"/>
      <c r="N55" s="47">
        <f>SUM(N57:N378)</f>
        <v>12592.833707995305</v>
      </c>
      <c r="O55" s="47"/>
      <c r="P55" s="47"/>
      <c r="Q55" s="47">
        <f>SUM(Q57:Q378)</f>
        <v>4564.4591610761263</v>
      </c>
      <c r="R55" s="47"/>
      <c r="S55" s="47"/>
      <c r="T55" s="47">
        <f>SUM(T57:T378)</f>
        <v>3015.1907959649111</v>
      </c>
      <c r="U55" s="47"/>
      <c r="V55" s="47"/>
      <c r="W55" s="47">
        <f>SUM(W57:W378)</f>
        <v>-322.30424082169441</v>
      </c>
      <c r="X55" s="47"/>
      <c r="Y55" s="47"/>
      <c r="Z55" s="47">
        <f>SUM(Z57:Z378)</f>
        <v>1675.9533983004965</v>
      </c>
      <c r="AA55" s="47"/>
      <c r="AB55" s="47"/>
      <c r="AC55" s="47"/>
      <c r="AD55" s="47"/>
    </row>
    <row r="56" spans="1:30" ht="15" customHeight="1">
      <c r="A56" s="56" t="s">
        <v>41</v>
      </c>
      <c r="B56" s="57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</row>
    <row r="57" spans="1:30" ht="15" customHeight="1">
      <c r="A57" s="59" t="s">
        <v>42</v>
      </c>
      <c r="B57" s="49">
        <f>'Расчет дотаций'!AM59</f>
        <v>140.59999999999991</v>
      </c>
      <c r="C57" s="50">
        <f>'Расчет дотаций'!B59-1</f>
        <v>0</v>
      </c>
      <c r="D57" s="50">
        <f>C57*'Расчет дотаций'!C59</f>
        <v>0</v>
      </c>
      <c r="E57" s="51">
        <f t="shared" ref="E57:E120" si="10">$B57*D57/$AD57</f>
        <v>0</v>
      </c>
      <c r="F57" s="50">
        <f>'Расчет дотаций'!F59-1</f>
        <v>-6.245166279969061E-2</v>
      </c>
      <c r="G57" s="50">
        <f>F57*'Расчет дотаций'!G59</f>
        <v>-0.6245166279969061</v>
      </c>
      <c r="H57" s="51">
        <f t="shared" ref="H57:H120" si="11">$B57*G57/$AD57</f>
        <v>-12.679715633931535</v>
      </c>
      <c r="I57" s="50">
        <f>'Расчет дотаций'!J59-1</f>
        <v>-4.8684210526315774E-2</v>
      </c>
      <c r="J57" s="50">
        <f>I57*'Расчет дотаций'!K59</f>
        <v>-0.73026315789473661</v>
      </c>
      <c r="K57" s="51">
        <f t="shared" ref="K57:K120" si="12">$B57*J57/$AD57</f>
        <v>-14.826713597268663</v>
      </c>
      <c r="L57" s="50">
        <f>'Расчет дотаций'!N59-1</f>
        <v>0.30000000000000004</v>
      </c>
      <c r="M57" s="50">
        <f>L57*'Расчет дотаций'!O59</f>
        <v>4.5000000000000009</v>
      </c>
      <c r="N57" s="51">
        <f t="shared" ref="N57:N120" si="13">$B57*M57/$AD57</f>
        <v>91.364613518304239</v>
      </c>
      <c r="O57" s="50">
        <f>'Расчет дотаций'!R59-1</f>
        <v>8.0769230769230926E-3</v>
      </c>
      <c r="P57" s="50">
        <f>O57*'Расчет дотаций'!S59</f>
        <v>4.0384615384615463E-2</v>
      </c>
      <c r="Q57" s="51">
        <f t="shared" ref="Q57:Q120" si="14">$B57*P57/$AD57</f>
        <v>0.81993883926683442</v>
      </c>
      <c r="R57" s="50">
        <f>'Расчет дотаций'!V59-1</f>
        <v>9.4185022026431753E-3</v>
      </c>
      <c r="S57" s="50">
        <f>R57*'Расчет дотаций'!W59</f>
        <v>9.4185022026431753E-2</v>
      </c>
      <c r="T57" s="51">
        <f t="shared" ref="T57:T120" si="15">$B57*S57/$AD57</f>
        <v>1.9122618081462017</v>
      </c>
      <c r="U57" s="50">
        <f>'Расчет дотаций'!Z59-1</f>
        <v>0.16723671000907148</v>
      </c>
      <c r="V57" s="50">
        <f>U57*'Расчет дотаций'!AA59</f>
        <v>1.6723671000907148</v>
      </c>
      <c r="W57" s="51">
        <f t="shared" ref="W57:W120" si="16">$B57*V57/$AD57</f>
        <v>33.954483057892304</v>
      </c>
      <c r="X57" s="50">
        <f>'Расчет дотаций'!AD59-1</f>
        <v>0.19728436108148806</v>
      </c>
      <c r="Y57" s="50">
        <f>X57*'Расчет дотаций'!AE59</f>
        <v>1.9728436108148806</v>
      </c>
      <c r="Z57" s="51">
        <f t="shared" ref="Z57:Z120" si="17">$B57*Y57/$AD57</f>
        <v>40.055132007590522</v>
      </c>
      <c r="AA57" s="50" t="s">
        <v>439</v>
      </c>
      <c r="AB57" s="50" t="s">
        <v>439</v>
      </c>
      <c r="AC57" s="94" t="s">
        <v>439</v>
      </c>
      <c r="AD57" s="52">
        <f t="shared" ref="AD57:AD120" si="18">D57+G57+J57+M57+P57+S57+V57+Y57</f>
        <v>6.9250005624250006</v>
      </c>
    </row>
    <row r="58" spans="1:30" ht="15" customHeight="1">
      <c r="A58" s="59" t="s">
        <v>43</v>
      </c>
      <c r="B58" s="49">
        <f>'Расчет дотаций'!AM60</f>
        <v>163.5</v>
      </c>
      <c r="C58" s="50">
        <f>'Расчет дотаций'!B60-1</f>
        <v>0</v>
      </c>
      <c r="D58" s="50">
        <f>C58*'Расчет дотаций'!C60</f>
        <v>0</v>
      </c>
      <c r="E58" s="51">
        <f t="shared" si="10"/>
        <v>0</v>
      </c>
      <c r="F58" s="50">
        <f>'Расчет дотаций'!F60-1</f>
        <v>-6.245166279969061E-2</v>
      </c>
      <c r="G58" s="50">
        <f>F58*'Расчет дотаций'!G60</f>
        <v>-0.6245166279969061</v>
      </c>
      <c r="H58" s="51">
        <f t="shared" si="11"/>
        <v>-14.74490402665581</v>
      </c>
      <c r="I58" s="50">
        <f>'Расчет дотаций'!J60-1</f>
        <v>-4.8684210526315774E-2</v>
      </c>
      <c r="J58" s="50">
        <f>I58*'Расчет дотаций'!K60</f>
        <v>-0.73026315789473661</v>
      </c>
      <c r="K58" s="51">
        <f t="shared" si="12"/>
        <v>-17.241590847463925</v>
      </c>
      <c r="L58" s="50">
        <f>'Расчет дотаций'!N60-1</f>
        <v>0.30000000000000004</v>
      </c>
      <c r="M58" s="50">
        <f>L58*'Расчет дотаций'!O60</f>
        <v>4.5000000000000009</v>
      </c>
      <c r="N58" s="51">
        <f t="shared" si="13"/>
        <v>106.24547873572371</v>
      </c>
      <c r="O58" s="50">
        <f>'Расчет дотаций'!R60-1</f>
        <v>8.0769230769230926E-3</v>
      </c>
      <c r="P58" s="50">
        <f>O58*'Расчет дотаций'!S60</f>
        <v>4.0384615384615463E-2</v>
      </c>
      <c r="Q58" s="51">
        <f t="shared" si="14"/>
        <v>0.95348506557700929</v>
      </c>
      <c r="R58" s="50">
        <f>'Расчет дотаций'!V60-1</f>
        <v>9.4185022026431753E-3</v>
      </c>
      <c r="S58" s="50">
        <f>R58*'Расчет дотаций'!W60</f>
        <v>9.4185022026431753E-2</v>
      </c>
      <c r="T58" s="51">
        <f t="shared" si="15"/>
        <v>2.2237183899850939</v>
      </c>
      <c r="U58" s="50">
        <f>'Расчет дотаций'!Z60-1</f>
        <v>0.16723671000907148</v>
      </c>
      <c r="V58" s="50">
        <f>U58*'Расчет дотаций'!AA60</f>
        <v>1.6723671000907148</v>
      </c>
      <c r="W58" s="51">
        <f t="shared" si="16"/>
        <v>39.484765149113763</v>
      </c>
      <c r="X58" s="50">
        <f>'Расчет дотаций'!AD60-1</f>
        <v>0.19728436108148806</v>
      </c>
      <c r="Y58" s="50">
        <f>X58*'Расчет дотаций'!AE60</f>
        <v>1.9728436108148806</v>
      </c>
      <c r="Z58" s="51">
        <f t="shared" si="17"/>
        <v>46.579047533720164</v>
      </c>
      <c r="AA58" s="50" t="s">
        <v>439</v>
      </c>
      <c r="AB58" s="50" t="s">
        <v>439</v>
      </c>
      <c r="AC58" s="94" t="s">
        <v>439</v>
      </c>
      <c r="AD58" s="52">
        <f t="shared" si="18"/>
        <v>6.9250005624250006</v>
      </c>
    </row>
    <row r="59" spans="1:30" ht="15" customHeight="1">
      <c r="A59" s="59" t="s">
        <v>44</v>
      </c>
      <c r="B59" s="49">
        <f>'Расчет дотаций'!AM61</f>
        <v>149</v>
      </c>
      <c r="C59" s="50">
        <f>'Расчет дотаций'!B61-1</f>
        <v>0</v>
      </c>
      <c r="D59" s="50">
        <f>C59*'Расчет дотаций'!C61</f>
        <v>0</v>
      </c>
      <c r="E59" s="51">
        <f t="shared" si="10"/>
        <v>0</v>
      </c>
      <c r="F59" s="50">
        <f>'Расчет дотаций'!F61-1</f>
        <v>-6.245166279969061E-2</v>
      </c>
      <c r="G59" s="50">
        <f>F59*'Расчет дотаций'!G61</f>
        <v>-0.6245166279969061</v>
      </c>
      <c r="H59" s="51">
        <f t="shared" si="11"/>
        <v>-13.437251987594591</v>
      </c>
      <c r="I59" s="50">
        <f>'Расчет дотаций'!J61-1</f>
        <v>-4.8684210526315774E-2</v>
      </c>
      <c r="J59" s="50">
        <f>I59*'Расчет дотаций'!K61</f>
        <v>-0.73026315789473661</v>
      </c>
      <c r="K59" s="51">
        <f t="shared" si="12"/>
        <v>-15.712520099523701</v>
      </c>
      <c r="L59" s="50">
        <f>'Расчет дотаций'!N61-1</f>
        <v>0.30000000000000004</v>
      </c>
      <c r="M59" s="50">
        <f>L59*'Расчет дотаций'!O61</f>
        <v>4.5000000000000009</v>
      </c>
      <c r="N59" s="51">
        <f t="shared" si="13"/>
        <v>96.823096829497445</v>
      </c>
      <c r="O59" s="50">
        <f>'Расчет дотаций'!R61-1</f>
        <v>8.0769230769230926E-3</v>
      </c>
      <c r="P59" s="50">
        <f>O59*'Расчет дотаций'!S61</f>
        <v>4.0384615384615463E-2</v>
      </c>
      <c r="Q59" s="51">
        <f t="shared" si="14"/>
        <v>0.86892522795702998</v>
      </c>
      <c r="R59" s="50">
        <f>'Расчет дотаций'!V61-1</f>
        <v>9.4185022026431753E-3</v>
      </c>
      <c r="S59" s="50">
        <f>R59*'Расчет дотаций'!W61</f>
        <v>9.4185022026431753E-2</v>
      </c>
      <c r="T59" s="51">
        <f t="shared" si="15"/>
        <v>2.0265078905674554</v>
      </c>
      <c r="U59" s="50">
        <f>'Расчет дотаций'!Z61-1</f>
        <v>0.16723671000907148</v>
      </c>
      <c r="V59" s="50">
        <f>U59*'Расчет дотаций'!AA61</f>
        <v>1.6723671000907148</v>
      </c>
      <c r="W59" s="51">
        <f t="shared" si="16"/>
        <v>35.983058148122019</v>
      </c>
      <c r="X59" s="50">
        <f>'Расчет дотаций'!AD61-1</f>
        <v>0.19728436108148806</v>
      </c>
      <c r="Y59" s="50">
        <f>X59*'Расчет дотаций'!AE61</f>
        <v>1.9728436108148806</v>
      </c>
      <c r="Z59" s="51">
        <f t="shared" si="17"/>
        <v>42.448183990974336</v>
      </c>
      <c r="AA59" s="50" t="s">
        <v>439</v>
      </c>
      <c r="AB59" s="50" t="s">
        <v>439</v>
      </c>
      <c r="AC59" s="94" t="s">
        <v>439</v>
      </c>
      <c r="AD59" s="52">
        <f t="shared" si="18"/>
        <v>6.9250005624250006</v>
      </c>
    </row>
    <row r="60" spans="1:30" ht="15" customHeight="1">
      <c r="A60" s="59" t="s">
        <v>45</v>
      </c>
      <c r="B60" s="49">
        <f>'Расчет дотаций'!AM62</f>
        <v>86</v>
      </c>
      <c r="C60" s="50">
        <f>'Расчет дотаций'!B62-1</f>
        <v>0</v>
      </c>
      <c r="D60" s="50">
        <f>C60*'Расчет дотаций'!C62</f>
        <v>0</v>
      </c>
      <c r="E60" s="51">
        <f t="shared" si="10"/>
        <v>0</v>
      </c>
      <c r="F60" s="50">
        <f>'Расчет дотаций'!F62-1</f>
        <v>-6.245166279969061E-2</v>
      </c>
      <c r="G60" s="50">
        <f>F60*'Расчет дотаций'!G62</f>
        <v>-0.6245166279969061</v>
      </c>
      <c r="H60" s="51">
        <f t="shared" si="11"/>
        <v>-7.7557293351217105</v>
      </c>
      <c r="I60" s="50">
        <f>'Расчет дотаций'!J62-1</f>
        <v>-4.8684210526315774E-2</v>
      </c>
      <c r="J60" s="50">
        <f>I60*'Расчет дотаций'!K62</f>
        <v>-0.73026315789473661</v>
      </c>
      <c r="K60" s="51">
        <f t="shared" si="12"/>
        <v>-9.068971332610996</v>
      </c>
      <c r="L60" s="50">
        <f>'Расчет дотаций'!N62-1</f>
        <v>0.30000000000000004</v>
      </c>
      <c r="M60" s="50">
        <f>L60*'Расчет дотаций'!O62</f>
        <v>4.5000000000000009</v>
      </c>
      <c r="N60" s="51">
        <f t="shared" si="13"/>
        <v>55.884471995548864</v>
      </c>
      <c r="O60" s="50">
        <f>'Расчет дотаций'!R62-1</f>
        <v>8.0769230769230926E-3</v>
      </c>
      <c r="P60" s="50">
        <f>O60*'Расчет дотаций'!S62</f>
        <v>4.0384615384615463E-2</v>
      </c>
      <c r="Q60" s="51">
        <f t="shared" si="14"/>
        <v>0.50152731278056761</v>
      </c>
      <c r="R60" s="50">
        <f>'Расчет дотаций'!V62-1</f>
        <v>9.4185022026431753E-3</v>
      </c>
      <c r="S60" s="50">
        <f>R60*'Расчет дотаций'!W62</f>
        <v>9.4185022026431753E-2</v>
      </c>
      <c r="T60" s="51">
        <f t="shared" si="15"/>
        <v>1.1696622724080616</v>
      </c>
      <c r="U60" s="50">
        <f>'Расчет дотаций'!Z62-1</f>
        <v>0.16723671000907148</v>
      </c>
      <c r="V60" s="50">
        <f>U60*'Расчет дотаций'!AA62</f>
        <v>1.6723671000907148</v>
      </c>
      <c r="W60" s="51">
        <f t="shared" si="16"/>
        <v>20.768744971399286</v>
      </c>
      <c r="X60" s="50">
        <f>'Расчет дотаций'!AD62-1</f>
        <v>0.19728436108148806</v>
      </c>
      <c r="Y60" s="50">
        <f>X60*'Расчет дотаций'!AE62</f>
        <v>1.9728436108148806</v>
      </c>
      <c r="Z60" s="51">
        <f t="shared" si="17"/>
        <v>24.500294115595928</v>
      </c>
      <c r="AA60" s="50" t="s">
        <v>439</v>
      </c>
      <c r="AB60" s="50" t="s">
        <v>439</v>
      </c>
      <c r="AC60" s="94" t="s">
        <v>439</v>
      </c>
      <c r="AD60" s="52">
        <f t="shared" si="18"/>
        <v>6.9250005624250006</v>
      </c>
    </row>
    <row r="61" spans="1:30" ht="15" customHeight="1">
      <c r="A61" s="59" t="s">
        <v>46</v>
      </c>
      <c r="B61" s="49">
        <f>'Расчет дотаций'!AM63</f>
        <v>201.69999999999982</v>
      </c>
      <c r="C61" s="50">
        <f>'Расчет дотаций'!B63-1</f>
        <v>0</v>
      </c>
      <c r="D61" s="50">
        <f>C61*'Расчет дотаций'!C63</f>
        <v>0</v>
      </c>
      <c r="E61" s="51">
        <f t="shared" si="10"/>
        <v>0</v>
      </c>
      <c r="F61" s="50">
        <f>'Расчет дотаций'!F63-1</f>
        <v>-6.245166279969061E-2</v>
      </c>
      <c r="G61" s="50">
        <f>F61*'Расчет дотаций'!G63</f>
        <v>-0.6245166279969061</v>
      </c>
      <c r="H61" s="51">
        <f t="shared" si="11"/>
        <v>-18.189890777837764</v>
      </c>
      <c r="I61" s="50">
        <f>'Расчет дотаций'!J63-1</f>
        <v>-4.8684210526315774E-2</v>
      </c>
      <c r="J61" s="50">
        <f>I61*'Расчет дотаций'!K63</f>
        <v>-0.73026315789473661</v>
      </c>
      <c r="K61" s="51">
        <f t="shared" si="12"/>
        <v>-21.269901369623675</v>
      </c>
      <c r="L61" s="50">
        <f>'Расчет дотаций'!N63-1</f>
        <v>0.30000000000000004</v>
      </c>
      <c r="M61" s="50">
        <f>L61*'Расчет дотаций'!O63</f>
        <v>4.5000000000000009</v>
      </c>
      <c r="N61" s="51">
        <f t="shared" si="13"/>
        <v>131.06858141281623</v>
      </c>
      <c r="O61" s="50">
        <f>'Расчет дотаций'!R63-1</f>
        <v>8.0769230769230926E-3</v>
      </c>
      <c r="P61" s="50">
        <f>O61*'Расчет дотаций'!S63</f>
        <v>4.0384615384615463E-2</v>
      </c>
      <c r="Q61" s="51">
        <f t="shared" si="14"/>
        <v>1.1762564998586094</v>
      </c>
      <c r="R61" s="50">
        <f>'Расчет дотаций'!V63-1</f>
        <v>9.4185022026431753E-3</v>
      </c>
      <c r="S61" s="50">
        <f>R61*'Расчет дотаций'!W63</f>
        <v>9.4185022026431753E-2</v>
      </c>
      <c r="T61" s="51">
        <f t="shared" si="15"/>
        <v>2.7432660505198347</v>
      </c>
      <c r="U61" s="50">
        <f>'Расчет дотаций'!Z63-1</f>
        <v>0.16723671000907148</v>
      </c>
      <c r="V61" s="50">
        <f>U61*'Расчет дотаций'!AA63</f>
        <v>1.6723671000907148</v>
      </c>
      <c r="W61" s="51">
        <f t="shared" si="16"/>
        <v>48.709951868967821</v>
      </c>
      <c r="X61" s="50">
        <f>'Расчет дотаций'!AD63-1</f>
        <v>0.19728436108148806</v>
      </c>
      <c r="Y61" s="50">
        <f>X61*'Расчет дотаций'!AE63</f>
        <v>1.9728436108148806</v>
      </c>
      <c r="Z61" s="51">
        <f t="shared" si="17"/>
        <v>57.461736315298772</v>
      </c>
      <c r="AA61" s="50" t="s">
        <v>439</v>
      </c>
      <c r="AB61" s="50" t="s">
        <v>439</v>
      </c>
      <c r="AC61" s="94" t="s">
        <v>439</v>
      </c>
      <c r="AD61" s="52">
        <f t="shared" si="18"/>
        <v>6.9250005624250006</v>
      </c>
    </row>
    <row r="62" spans="1:30" ht="15" customHeight="1">
      <c r="A62" s="56" t="s">
        <v>47</v>
      </c>
      <c r="B62" s="49">
        <f>'Расчет дотаций'!AM64</f>
        <v>0</v>
      </c>
      <c r="C62" s="50">
        <f>'Расчет дотаций'!B64-1</f>
        <v>-1</v>
      </c>
      <c r="D62" s="50">
        <f>C62*'Расчет дотаций'!C64</f>
        <v>0</v>
      </c>
      <c r="E62" s="51" t="e">
        <f t="shared" si="10"/>
        <v>#DIV/0!</v>
      </c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</row>
    <row r="63" spans="1:30" ht="15" customHeight="1">
      <c r="A63" s="59" t="s">
        <v>48</v>
      </c>
      <c r="B63" s="49">
        <f>'Расчет дотаций'!AM65</f>
        <v>5.8999999999999986</v>
      </c>
      <c r="C63" s="50">
        <f>'Расчет дотаций'!B65-1</f>
        <v>0</v>
      </c>
      <c r="D63" s="50">
        <f>C63*'Расчет дотаций'!C65</f>
        <v>0</v>
      </c>
      <c r="E63" s="51">
        <f t="shared" si="10"/>
        <v>0</v>
      </c>
      <c r="F63" s="50">
        <f>'Расчет дотаций'!F65-1</f>
        <v>0.10761055676920361</v>
      </c>
      <c r="G63" s="50">
        <f>F63*'Расчет дотаций'!G65</f>
        <v>1.0761055676920361</v>
      </c>
      <c r="H63" s="51">
        <f t="shared" si="11"/>
        <v>0.71624712533103863</v>
      </c>
      <c r="I63" s="50">
        <f>'Расчет дотаций'!J65-1</f>
        <v>4.2828685258964105E-2</v>
      </c>
      <c r="J63" s="50">
        <f>I63*'Расчет дотаций'!K65</f>
        <v>0.64243027888446158</v>
      </c>
      <c r="K63" s="51">
        <f t="shared" si="12"/>
        <v>0.42759637557074448</v>
      </c>
      <c r="L63" s="50">
        <f>'Расчет дотаций'!N65-1</f>
        <v>0.28499999999999992</v>
      </c>
      <c r="M63" s="50">
        <f>L63*'Расчет дотаций'!O65</f>
        <v>4.2749999999999986</v>
      </c>
      <c r="N63" s="51">
        <f t="shared" si="13"/>
        <v>2.8454052768793696</v>
      </c>
      <c r="O63" s="50">
        <f>'Расчет дотаций'!R65-1</f>
        <v>0.21378181818181807</v>
      </c>
      <c r="P63" s="50">
        <f>O63*'Расчет дотаций'!S65</f>
        <v>1.0689090909090904</v>
      </c>
      <c r="Q63" s="51">
        <f t="shared" si="14"/>
        <v>0.71145720883673835</v>
      </c>
      <c r="R63" s="50">
        <f>'Расчет дотаций'!V65-1</f>
        <v>8.5197364568082135E-2</v>
      </c>
      <c r="S63" s="50">
        <f>R63*'Расчет дотаций'!W65</f>
        <v>0.85197364568082135</v>
      </c>
      <c r="T63" s="51">
        <f t="shared" si="15"/>
        <v>0.56706673852219047</v>
      </c>
      <c r="U63" s="50">
        <f>'Расчет дотаций'!Z65-1</f>
        <v>6.7604763018476621E-2</v>
      </c>
      <c r="V63" s="50">
        <f>U63*'Расчет дотаций'!AA65</f>
        <v>0.67604763018476621</v>
      </c>
      <c r="W63" s="51">
        <f t="shared" si="16"/>
        <v>0.44997181154374899</v>
      </c>
      <c r="X63" s="50">
        <f>'Расчет дотаций'!AD65-1</f>
        <v>2.7382465057179006E-2</v>
      </c>
      <c r="Y63" s="50">
        <f>X63*'Расчет дотаций'!AE65</f>
        <v>0.27382465057179006</v>
      </c>
      <c r="Z63" s="51">
        <f t="shared" si="17"/>
        <v>0.18225546331616868</v>
      </c>
      <c r="AA63" s="50" t="s">
        <v>439</v>
      </c>
      <c r="AB63" s="50" t="s">
        <v>439</v>
      </c>
      <c r="AC63" s="94" t="s">
        <v>439</v>
      </c>
      <c r="AD63" s="52">
        <f t="shared" si="18"/>
        <v>8.8642908639229638</v>
      </c>
    </row>
    <row r="64" spans="1:30" ht="15" customHeight="1">
      <c r="A64" s="59" t="s">
        <v>49</v>
      </c>
      <c r="B64" s="49">
        <f>'Расчет дотаций'!AM66</f>
        <v>92.5</v>
      </c>
      <c r="C64" s="50">
        <f>'Расчет дотаций'!B66-1</f>
        <v>0</v>
      </c>
      <c r="D64" s="50">
        <f>C64*'Расчет дотаций'!C66</f>
        <v>0</v>
      </c>
      <c r="E64" s="51">
        <f t="shared" si="10"/>
        <v>0</v>
      </c>
      <c r="F64" s="50">
        <f>'Расчет дотаций'!F66-1</f>
        <v>0.10761055676920361</v>
      </c>
      <c r="G64" s="50">
        <f>F64*'Расчет дотаций'!G66</f>
        <v>1.0761055676920361</v>
      </c>
      <c r="H64" s="51">
        <f t="shared" si="11"/>
        <v>11.229298151376454</v>
      </c>
      <c r="I64" s="50">
        <f>'Расчет дотаций'!J66-1</f>
        <v>4.2828685258964105E-2</v>
      </c>
      <c r="J64" s="50">
        <f>I64*'Расчет дотаций'!K66</f>
        <v>0.64243027888446158</v>
      </c>
      <c r="K64" s="51">
        <f t="shared" si="12"/>
        <v>6.7038414814057408</v>
      </c>
      <c r="L64" s="50">
        <f>'Расчет дотаций'!N66-1</f>
        <v>0.28499999999999992</v>
      </c>
      <c r="M64" s="50">
        <f>L64*'Расчет дотаций'!O66</f>
        <v>4.2749999999999986</v>
      </c>
      <c r="N64" s="51">
        <f t="shared" si="13"/>
        <v>44.610167476498603</v>
      </c>
      <c r="O64" s="50">
        <f>'Расчет дотаций'!R66-1</f>
        <v>0.21378181818181807</v>
      </c>
      <c r="P64" s="50">
        <f>O64*'Расчет дотаций'!S66</f>
        <v>1.0689090909090904</v>
      </c>
      <c r="Q64" s="51">
        <f t="shared" si="14"/>
        <v>11.154202002948866</v>
      </c>
      <c r="R64" s="50">
        <f>'Расчет дотаций'!V66-1</f>
        <v>8.5197364568082135E-2</v>
      </c>
      <c r="S64" s="50">
        <f>R64*'Расчет дотаций'!W66</f>
        <v>0.85197364568082135</v>
      </c>
      <c r="T64" s="51">
        <f t="shared" si="15"/>
        <v>8.8904531039495982</v>
      </c>
      <c r="U64" s="50">
        <f>'Расчет дотаций'!Z66-1</f>
        <v>6.7604763018476621E-2</v>
      </c>
      <c r="V64" s="50">
        <f>U64*'Расчет дотаций'!AA66</f>
        <v>0.67604763018476621</v>
      </c>
      <c r="W64" s="51">
        <f t="shared" si="16"/>
        <v>7.0546428081011507</v>
      </c>
      <c r="X64" s="50">
        <f>'Расчет дотаций'!AD66-1</f>
        <v>2.7382465057179006E-2</v>
      </c>
      <c r="Y64" s="50">
        <f>X64*'Расчет дотаций'!AE66</f>
        <v>0.27382465057179006</v>
      </c>
      <c r="Z64" s="51">
        <f t="shared" si="17"/>
        <v>2.8573949757195947</v>
      </c>
      <c r="AA64" s="50" t="s">
        <v>439</v>
      </c>
      <c r="AB64" s="50" t="s">
        <v>439</v>
      </c>
      <c r="AC64" s="94" t="s">
        <v>439</v>
      </c>
      <c r="AD64" s="52">
        <f t="shared" si="18"/>
        <v>8.8642908639229638</v>
      </c>
    </row>
    <row r="65" spans="1:30" ht="15" customHeight="1">
      <c r="A65" s="59" t="s">
        <v>50</v>
      </c>
      <c r="B65" s="49">
        <f>'Расчет дотаций'!AM67</f>
        <v>19.400000000000006</v>
      </c>
      <c r="C65" s="50">
        <f>'Расчет дотаций'!B67-1</f>
        <v>0</v>
      </c>
      <c r="D65" s="50">
        <f>C65*'Расчет дотаций'!C67</f>
        <v>0</v>
      </c>
      <c r="E65" s="51">
        <f t="shared" si="10"/>
        <v>0</v>
      </c>
      <c r="F65" s="50">
        <f>'Расчет дотаций'!F67-1</f>
        <v>0.10761055676920361</v>
      </c>
      <c r="G65" s="50">
        <f>F65*'Расчет дотаций'!G67</f>
        <v>1.0761055676920361</v>
      </c>
      <c r="H65" s="51">
        <f t="shared" si="11"/>
        <v>2.3551176663427382</v>
      </c>
      <c r="I65" s="50">
        <f>'Расчет дотаций'!J67-1</f>
        <v>4.2828685258964105E-2</v>
      </c>
      <c r="J65" s="50">
        <f>I65*'Расчет дотаций'!K67</f>
        <v>0.64243027888446158</v>
      </c>
      <c r="K65" s="51">
        <f t="shared" si="12"/>
        <v>1.4059948620461775</v>
      </c>
      <c r="L65" s="50">
        <f>'Расчет дотаций'!N67-1</f>
        <v>0.28499999999999992</v>
      </c>
      <c r="M65" s="50">
        <f>L65*'Расчет дотаций'!O67</f>
        <v>4.2749999999999986</v>
      </c>
      <c r="N65" s="51">
        <f t="shared" si="13"/>
        <v>9.3560783680440345</v>
      </c>
      <c r="O65" s="50">
        <f>'Расчет дотаций'!R67-1</f>
        <v>0.21378181818181807</v>
      </c>
      <c r="P65" s="50">
        <f>O65*'Расчет дотаций'!S67</f>
        <v>1.0689090909090904</v>
      </c>
      <c r="Q65" s="51">
        <f t="shared" si="14"/>
        <v>2.3393677714292767</v>
      </c>
      <c r="R65" s="50">
        <f>'Расчет дотаций'!V67-1</f>
        <v>8.5197364568082135E-2</v>
      </c>
      <c r="S65" s="50">
        <f>R65*'Расчет дотаций'!W67</f>
        <v>0.85197364568082135</v>
      </c>
      <c r="T65" s="51">
        <f t="shared" si="15"/>
        <v>1.8645923266661866</v>
      </c>
      <c r="U65" s="50">
        <f>'Расчет дотаций'!Z67-1</f>
        <v>6.7604763018476621E-2</v>
      </c>
      <c r="V65" s="50">
        <f>U65*'Расчет дотаций'!AA67</f>
        <v>0.67604763018476621</v>
      </c>
      <c r="W65" s="51">
        <f t="shared" si="16"/>
        <v>1.4795683294828366</v>
      </c>
      <c r="X65" s="50">
        <f>'Расчет дотаций'!AD67-1</f>
        <v>2.7382465057179006E-2</v>
      </c>
      <c r="Y65" s="50">
        <f>X65*'Расчет дотаций'!AE67</f>
        <v>0.27382465057179006</v>
      </c>
      <c r="Z65" s="51">
        <f t="shared" si="17"/>
        <v>0.59928067598875834</v>
      </c>
      <c r="AA65" s="50" t="s">
        <v>439</v>
      </c>
      <c r="AB65" s="50" t="s">
        <v>439</v>
      </c>
      <c r="AC65" s="94" t="s">
        <v>439</v>
      </c>
      <c r="AD65" s="52">
        <f t="shared" si="18"/>
        <v>8.8642908639229638</v>
      </c>
    </row>
    <row r="66" spans="1:30" ht="15" customHeight="1">
      <c r="A66" s="59" t="s">
        <v>51</v>
      </c>
      <c r="B66" s="49">
        <f>'Расчет дотаций'!AM68</f>
        <v>145.90000000000009</v>
      </c>
      <c r="C66" s="50">
        <f>'Расчет дотаций'!B68-1</f>
        <v>0</v>
      </c>
      <c r="D66" s="50">
        <f>C66*'Расчет дотаций'!C68</f>
        <v>0</v>
      </c>
      <c r="E66" s="51">
        <f t="shared" si="10"/>
        <v>0</v>
      </c>
      <c r="F66" s="50">
        <f>'Расчет дотаций'!F68-1</f>
        <v>0.10761055676920361</v>
      </c>
      <c r="G66" s="50">
        <f>F66*'Расчет дотаций'!G68</f>
        <v>1.0761055676920361</v>
      </c>
      <c r="H66" s="51">
        <f t="shared" si="11"/>
        <v>17.711941624711631</v>
      </c>
      <c r="I66" s="50">
        <f>'Расчет дотаций'!J68-1</f>
        <v>4.2828685258964105E-2</v>
      </c>
      <c r="J66" s="50">
        <f>I66*'Расчет дотаций'!K68</f>
        <v>0.64243027888446158</v>
      </c>
      <c r="K66" s="51">
        <f t="shared" si="12"/>
        <v>10.573951050130791</v>
      </c>
      <c r="L66" s="50">
        <f>'Расчет дотаций'!N68-1</f>
        <v>0.28499999999999992</v>
      </c>
      <c r="M66" s="50">
        <f>L66*'Расчет дотаций'!O68</f>
        <v>4.2749999999999986</v>
      </c>
      <c r="N66" s="51">
        <f t="shared" si="13"/>
        <v>70.363496592661079</v>
      </c>
      <c r="O66" s="50">
        <f>'Расчет дотаций'!R68-1</f>
        <v>0.21378181818181807</v>
      </c>
      <c r="P66" s="50">
        <f>O66*'Расчет дотаций'!S68</f>
        <v>1.0689090909090904</v>
      </c>
      <c r="Q66" s="51">
        <f t="shared" si="14"/>
        <v>17.593492672759357</v>
      </c>
      <c r="R66" s="50">
        <f>'Расчет дотаций'!V68-1</f>
        <v>8.5197364568082135E-2</v>
      </c>
      <c r="S66" s="50">
        <f>R66*'Расчет дотаций'!W68</f>
        <v>0.85197364568082135</v>
      </c>
      <c r="T66" s="51">
        <f t="shared" si="15"/>
        <v>14.022887652608077</v>
      </c>
      <c r="U66" s="50">
        <f>'Расчет дотаций'!Z68-1</f>
        <v>6.7604763018476621E-2</v>
      </c>
      <c r="V66" s="50">
        <f>U66*'Расчет дотаций'!AA68</f>
        <v>0.67604763018476621</v>
      </c>
      <c r="W66" s="51">
        <f t="shared" si="16"/>
        <v>11.127269034615768</v>
      </c>
      <c r="X66" s="50">
        <f>'Расчет дотаций'!AD68-1</f>
        <v>2.7382465057179006E-2</v>
      </c>
      <c r="Y66" s="50">
        <f>X66*'Расчет дотаций'!AE68</f>
        <v>0.27382465057179006</v>
      </c>
      <c r="Z66" s="51">
        <f t="shared" si="17"/>
        <v>4.5069613725133957</v>
      </c>
      <c r="AA66" s="50" t="s">
        <v>439</v>
      </c>
      <c r="AB66" s="50" t="s">
        <v>439</v>
      </c>
      <c r="AC66" s="94" t="s">
        <v>439</v>
      </c>
      <c r="AD66" s="52">
        <f t="shared" si="18"/>
        <v>8.8642908639229638</v>
      </c>
    </row>
    <row r="67" spans="1:30" ht="15" customHeight="1">
      <c r="A67" s="59" t="s">
        <v>52</v>
      </c>
      <c r="B67" s="49">
        <f>'Расчет дотаций'!AM69</f>
        <v>170.29999999999995</v>
      </c>
      <c r="C67" s="50">
        <f>'Расчет дотаций'!B69-1</f>
        <v>0</v>
      </c>
      <c r="D67" s="50">
        <f>C67*'Расчет дотаций'!C69</f>
        <v>0</v>
      </c>
      <c r="E67" s="51">
        <f t="shared" si="10"/>
        <v>0</v>
      </c>
      <c r="F67" s="50">
        <f>'Расчет дотаций'!F69-1</f>
        <v>0.10761055676920361</v>
      </c>
      <c r="G67" s="50">
        <f>F67*'Расчет дотаций'!G69</f>
        <v>1.0761055676920361</v>
      </c>
      <c r="H67" s="51">
        <f t="shared" si="11"/>
        <v>20.674048380317945</v>
      </c>
      <c r="I67" s="50">
        <f>'Расчет дотаций'!J69-1</f>
        <v>4.2828685258964105E-2</v>
      </c>
      <c r="J67" s="50">
        <f>I67*'Расчет дотаций'!K69</f>
        <v>0.64243027888446158</v>
      </c>
      <c r="K67" s="51">
        <f t="shared" si="12"/>
        <v>12.342315721982674</v>
      </c>
      <c r="L67" s="50">
        <f>'Расчет дотаций'!N69-1</f>
        <v>0.28499999999999992</v>
      </c>
      <c r="M67" s="50">
        <f>L67*'Расчет дотаций'!O69</f>
        <v>4.2749999999999986</v>
      </c>
      <c r="N67" s="51">
        <f t="shared" si="13"/>
        <v>82.130935364840099</v>
      </c>
      <c r="O67" s="50">
        <f>'Расчет дотаций'!R69-1</f>
        <v>0.21378181818181807</v>
      </c>
      <c r="P67" s="50">
        <f>O67*'Расчет дотаций'!S69</f>
        <v>1.0689090909090904</v>
      </c>
      <c r="Q67" s="51">
        <f t="shared" si="14"/>
        <v>20.535790282185854</v>
      </c>
      <c r="R67" s="50">
        <f>'Расчет дотаций'!V69-1</f>
        <v>8.5197364568082135E-2</v>
      </c>
      <c r="S67" s="50">
        <f>R67*'Расчет дотаций'!W69</f>
        <v>0.85197364568082135</v>
      </c>
      <c r="T67" s="51">
        <f t="shared" si="15"/>
        <v>16.368045011920174</v>
      </c>
      <c r="U67" s="50">
        <f>'Расчет дотаций'!Z69-1</f>
        <v>6.7604763018476621E-2</v>
      </c>
      <c r="V67" s="50">
        <f>U67*'Расчет дотаций'!AA69</f>
        <v>0.67604763018476621</v>
      </c>
      <c r="W67" s="51">
        <f t="shared" si="16"/>
        <v>12.988169407779736</v>
      </c>
      <c r="X67" s="50">
        <f>'Расчет дотаций'!AD69-1</f>
        <v>2.7382465057179006E-2</v>
      </c>
      <c r="Y67" s="50">
        <f>X67*'Расчет дотаций'!AE69</f>
        <v>0.27382465057179006</v>
      </c>
      <c r="Z67" s="51">
        <f t="shared" si="17"/>
        <v>5.2606958309734795</v>
      </c>
      <c r="AA67" s="50" t="s">
        <v>439</v>
      </c>
      <c r="AB67" s="50" t="s">
        <v>439</v>
      </c>
      <c r="AC67" s="94" t="s">
        <v>439</v>
      </c>
      <c r="AD67" s="52">
        <f t="shared" si="18"/>
        <v>8.8642908639229638</v>
      </c>
    </row>
    <row r="68" spans="1:30" ht="15" customHeight="1">
      <c r="A68" s="59" t="s">
        <v>53</v>
      </c>
      <c r="B68" s="49">
        <f>'Расчет дотаций'!AM70</f>
        <v>113.59999999999991</v>
      </c>
      <c r="C68" s="50">
        <f>'Расчет дотаций'!B70-1</f>
        <v>0</v>
      </c>
      <c r="D68" s="50">
        <f>C68*'Расчет дотаций'!C70</f>
        <v>0</v>
      </c>
      <c r="E68" s="51">
        <f t="shared" si="10"/>
        <v>0</v>
      </c>
      <c r="F68" s="50">
        <f>'Расчет дотаций'!F70-1</f>
        <v>0.10761055676920361</v>
      </c>
      <c r="G68" s="50">
        <f>F68*'Расчет дотаций'!G70</f>
        <v>1.0761055676920361</v>
      </c>
      <c r="H68" s="51">
        <f t="shared" si="11"/>
        <v>13.790792108068803</v>
      </c>
      <c r="I68" s="50">
        <f>'Расчет дотаций'!J70-1</f>
        <v>4.2828685258964105E-2</v>
      </c>
      <c r="J68" s="50">
        <f>I68*'Расчет дотаций'!K70</f>
        <v>0.64243027888446158</v>
      </c>
      <c r="K68" s="51">
        <f t="shared" si="12"/>
        <v>8.2330420787858536</v>
      </c>
      <c r="L68" s="50">
        <f>'Расчет дотаций'!N70-1</f>
        <v>0.28499999999999992</v>
      </c>
      <c r="M68" s="50">
        <f>L68*'Расчет дотаций'!O70</f>
        <v>4.2749999999999986</v>
      </c>
      <c r="N68" s="51">
        <f t="shared" si="13"/>
        <v>54.786108381948509</v>
      </c>
      <c r="O68" s="50">
        <f>'Расчет дотаций'!R70-1</f>
        <v>0.21378181818181807</v>
      </c>
      <c r="P68" s="50">
        <f>O68*'Расчет дотаций'!S70</f>
        <v>1.0689090909090904</v>
      </c>
      <c r="Q68" s="51">
        <f t="shared" si="14"/>
        <v>13.698565919297192</v>
      </c>
      <c r="R68" s="50">
        <f>'Расчет дотаций'!V70-1</f>
        <v>8.5197364568082135E-2</v>
      </c>
      <c r="S68" s="50">
        <f>R68*'Расчет дотаций'!W70</f>
        <v>0.85197364568082135</v>
      </c>
      <c r="T68" s="51">
        <f t="shared" si="15"/>
        <v>10.91843754171539</v>
      </c>
      <c r="U68" s="50">
        <f>'Расчет дотаций'!Z70-1</f>
        <v>6.7604763018476621E-2</v>
      </c>
      <c r="V68" s="50">
        <f>U68*'Расчет дотаций'!AA70</f>
        <v>0.67604763018476621</v>
      </c>
      <c r="W68" s="51">
        <f t="shared" si="16"/>
        <v>8.6638640324355691</v>
      </c>
      <c r="X68" s="50">
        <f>'Расчет дотаций'!AD70-1</f>
        <v>2.7382465057179006E-2</v>
      </c>
      <c r="Y68" s="50">
        <f>X68*'Расчет дотаций'!AE70</f>
        <v>0.27382465057179006</v>
      </c>
      <c r="Z68" s="51">
        <f t="shared" si="17"/>
        <v>3.509189937748602</v>
      </c>
      <c r="AA68" s="50" t="s">
        <v>439</v>
      </c>
      <c r="AB68" s="50" t="s">
        <v>439</v>
      </c>
      <c r="AC68" s="94" t="s">
        <v>439</v>
      </c>
      <c r="AD68" s="52">
        <f t="shared" si="18"/>
        <v>8.8642908639229638</v>
      </c>
    </row>
    <row r="69" spans="1:30" ht="15" customHeight="1">
      <c r="A69" s="59" t="s">
        <v>54</v>
      </c>
      <c r="B69" s="49">
        <f>'Расчет дотаций'!AM71</f>
        <v>149.90000000000009</v>
      </c>
      <c r="C69" s="50">
        <f>'Расчет дотаций'!B71-1</f>
        <v>0</v>
      </c>
      <c r="D69" s="50">
        <f>C69*'Расчет дотаций'!C71</f>
        <v>0</v>
      </c>
      <c r="E69" s="51">
        <f t="shared" si="10"/>
        <v>0</v>
      </c>
      <c r="F69" s="50">
        <f>'Расчет дотаций'!F71-1</f>
        <v>0.10761055676920361</v>
      </c>
      <c r="G69" s="50">
        <f>F69*'Расчет дотаций'!G71</f>
        <v>1.0761055676920361</v>
      </c>
      <c r="H69" s="51">
        <f t="shared" si="11"/>
        <v>18.197532896122507</v>
      </c>
      <c r="I69" s="50">
        <f>'Расчет дотаций'!J71-1</f>
        <v>4.2828685258964105E-2</v>
      </c>
      <c r="J69" s="50">
        <f>I69*'Расчет дотаций'!K71</f>
        <v>0.64243027888446158</v>
      </c>
      <c r="K69" s="51">
        <f t="shared" si="12"/>
        <v>10.863846897975364</v>
      </c>
      <c r="L69" s="50">
        <f>'Расчет дотаций'!N71-1</f>
        <v>0.28499999999999992</v>
      </c>
      <c r="M69" s="50">
        <f>L69*'Расчет дотаций'!O71</f>
        <v>4.2749999999999986</v>
      </c>
      <c r="N69" s="51">
        <f t="shared" si="13"/>
        <v>72.29258491596913</v>
      </c>
      <c r="O69" s="50">
        <f>'Расчет дотаций'!R71-1</f>
        <v>0.21378181818181807</v>
      </c>
      <c r="P69" s="50">
        <f>O69*'Расчет дотаций'!S71</f>
        <v>1.0689090909090904</v>
      </c>
      <c r="Q69" s="51">
        <f t="shared" si="14"/>
        <v>18.075836543157145</v>
      </c>
      <c r="R69" s="50">
        <f>'Расчет дотаций'!V71-1</f>
        <v>8.5197364568082135E-2</v>
      </c>
      <c r="S69" s="50">
        <f>R69*'Расчет дотаций'!W71</f>
        <v>0.85197364568082135</v>
      </c>
      <c r="T69" s="51">
        <f t="shared" si="15"/>
        <v>14.407339678724815</v>
      </c>
      <c r="U69" s="50">
        <f>'Расчет дотаций'!Z71-1</f>
        <v>6.7604763018476621E-2</v>
      </c>
      <c r="V69" s="50">
        <f>U69*'Расчет дотаций'!AA71</f>
        <v>0.67604763018476621</v>
      </c>
      <c r="W69" s="51">
        <f t="shared" si="16"/>
        <v>11.432334669560682</v>
      </c>
      <c r="X69" s="50">
        <f>'Расчет дотаций'!AD71-1</f>
        <v>2.7382465057179006E-2</v>
      </c>
      <c r="Y69" s="50">
        <f>X69*'Расчет дотаций'!AE71</f>
        <v>0.27382465057179006</v>
      </c>
      <c r="Z69" s="51">
        <f t="shared" si="17"/>
        <v>4.6305243984904596</v>
      </c>
      <c r="AA69" s="50" t="s">
        <v>439</v>
      </c>
      <c r="AB69" s="50" t="s">
        <v>439</v>
      </c>
      <c r="AC69" s="94" t="s">
        <v>439</v>
      </c>
      <c r="AD69" s="52">
        <f t="shared" si="18"/>
        <v>8.8642908639229638</v>
      </c>
    </row>
    <row r="70" spans="1:30" ht="15" customHeight="1">
      <c r="A70" s="59" t="s">
        <v>55</v>
      </c>
      <c r="B70" s="49">
        <f>'Расчет дотаций'!AM72</f>
        <v>8</v>
      </c>
      <c r="C70" s="50">
        <f>'Расчет дотаций'!B72-1</f>
        <v>0</v>
      </c>
      <c r="D70" s="50">
        <f>C70*'Расчет дотаций'!C72</f>
        <v>0</v>
      </c>
      <c r="E70" s="51">
        <f t="shared" si="10"/>
        <v>0</v>
      </c>
      <c r="F70" s="50">
        <f>'Расчет дотаций'!F72-1</f>
        <v>0.10761055676920361</v>
      </c>
      <c r="G70" s="50">
        <f>F70*'Расчет дотаций'!G72</f>
        <v>1.0761055676920361</v>
      </c>
      <c r="H70" s="51">
        <f t="shared" si="11"/>
        <v>0.97118254282174754</v>
      </c>
      <c r="I70" s="50">
        <f>'Расчет дотаций'!J72-1</f>
        <v>4.2828685258964105E-2</v>
      </c>
      <c r="J70" s="50">
        <f>I70*'Расчет дотаций'!K72</f>
        <v>0.64243027888446158</v>
      </c>
      <c r="K70" s="51">
        <f t="shared" si="12"/>
        <v>0.57979169568914513</v>
      </c>
      <c r="L70" s="50">
        <f>'Расчет дотаций'!N72-1</f>
        <v>0.28499999999999992</v>
      </c>
      <c r="M70" s="50">
        <f>L70*'Расчет дотаций'!O72</f>
        <v>4.2749999999999986</v>
      </c>
      <c r="N70" s="51">
        <f t="shared" si="13"/>
        <v>3.8581766466160952</v>
      </c>
      <c r="O70" s="50">
        <f>'Расчет дотаций'!R72-1</f>
        <v>0.21378181818181807</v>
      </c>
      <c r="P70" s="50">
        <f>O70*'Расчет дотаций'!S72</f>
        <v>1.0689090909090904</v>
      </c>
      <c r="Q70" s="51">
        <f t="shared" si="14"/>
        <v>0.96468774079557762</v>
      </c>
      <c r="R70" s="50">
        <f>'Расчет дотаций'!V72-1</f>
        <v>8.5197364568082135E-2</v>
      </c>
      <c r="S70" s="50">
        <f>R70*'Расчет дотаций'!W72</f>
        <v>0.85197364568082135</v>
      </c>
      <c r="T70" s="51">
        <f t="shared" si="15"/>
        <v>0.76890405223347869</v>
      </c>
      <c r="U70" s="50">
        <f>'Расчет дотаций'!Z72-1</f>
        <v>6.7604763018476621E-2</v>
      </c>
      <c r="V70" s="50">
        <f>U70*'Расчет дотаций'!AA72</f>
        <v>0.67604763018476621</v>
      </c>
      <c r="W70" s="51">
        <f t="shared" si="16"/>
        <v>0.61013126988982924</v>
      </c>
      <c r="X70" s="50">
        <f>'Расчет дотаций'!AD72-1</f>
        <v>2.7382465057179006E-2</v>
      </c>
      <c r="Y70" s="50">
        <f>X70*'Расчет дотаций'!AE72</f>
        <v>0.27382465057179006</v>
      </c>
      <c r="Z70" s="51">
        <f t="shared" si="17"/>
        <v>0.2471260519541271</v>
      </c>
      <c r="AA70" s="50" t="s">
        <v>439</v>
      </c>
      <c r="AB70" s="50" t="s">
        <v>439</v>
      </c>
      <c r="AC70" s="94" t="s">
        <v>439</v>
      </c>
      <c r="AD70" s="52">
        <f t="shared" si="18"/>
        <v>8.8642908639229638</v>
      </c>
    </row>
    <row r="71" spans="1:30" ht="15" customHeight="1">
      <c r="A71" s="59" t="s">
        <v>56</v>
      </c>
      <c r="B71" s="49">
        <f>'Расчет дотаций'!AM73</f>
        <v>88.899999999999977</v>
      </c>
      <c r="C71" s="50">
        <f>'Расчет дотаций'!B73-1</f>
        <v>0</v>
      </c>
      <c r="D71" s="50">
        <f>C71*'Расчет дотаций'!C73</f>
        <v>0</v>
      </c>
      <c r="E71" s="51">
        <f t="shared" si="10"/>
        <v>0</v>
      </c>
      <c r="F71" s="50">
        <f>'Расчет дотаций'!F73-1</f>
        <v>0.10761055676920361</v>
      </c>
      <c r="G71" s="50">
        <f>F71*'Расчет дотаций'!G73</f>
        <v>1.0761055676920361</v>
      </c>
      <c r="H71" s="51">
        <f t="shared" si="11"/>
        <v>10.792266007106667</v>
      </c>
      <c r="I71" s="50">
        <f>'Расчет дотаций'!J73-1</f>
        <v>4.2828685258964105E-2</v>
      </c>
      <c r="J71" s="50">
        <f>I71*'Расчет дотаций'!K73</f>
        <v>0.64243027888446158</v>
      </c>
      <c r="K71" s="51">
        <f t="shared" si="12"/>
        <v>6.4429352183456245</v>
      </c>
      <c r="L71" s="50">
        <f>'Расчет дотаций'!N73-1</f>
        <v>0.28499999999999992</v>
      </c>
      <c r="M71" s="50">
        <f>L71*'Расчет дотаций'!O73</f>
        <v>4.2749999999999986</v>
      </c>
      <c r="N71" s="51">
        <f t="shared" si="13"/>
        <v>42.873987985521346</v>
      </c>
      <c r="O71" s="50">
        <f>'Расчет дотаций'!R73-1</f>
        <v>0.21378181818181807</v>
      </c>
      <c r="P71" s="50">
        <f>O71*'Расчет дотаций'!S73</f>
        <v>1.0689090909090904</v>
      </c>
      <c r="Q71" s="51">
        <f t="shared" si="14"/>
        <v>10.720092519590853</v>
      </c>
      <c r="R71" s="50">
        <f>'Расчет дотаций'!V73-1</f>
        <v>8.5197364568082135E-2</v>
      </c>
      <c r="S71" s="50">
        <f>R71*'Расчет дотаций'!W73</f>
        <v>0.85197364568082135</v>
      </c>
      <c r="T71" s="51">
        <f t="shared" si="15"/>
        <v>8.5444462804445305</v>
      </c>
      <c r="U71" s="50">
        <f>'Расчет дотаций'!Z73-1</f>
        <v>6.7604763018476621E-2</v>
      </c>
      <c r="V71" s="50">
        <f>U71*'Расчет дотаций'!AA73</f>
        <v>0.67604763018476621</v>
      </c>
      <c r="W71" s="51">
        <f t="shared" si="16"/>
        <v>6.7800837366507265</v>
      </c>
      <c r="X71" s="50">
        <f>'Расчет дотаций'!AD73-1</f>
        <v>2.7382465057179006E-2</v>
      </c>
      <c r="Y71" s="50">
        <f>X71*'Расчет дотаций'!AE73</f>
        <v>0.27382465057179006</v>
      </c>
      <c r="Z71" s="51">
        <f t="shared" si="17"/>
        <v>2.7461882523402368</v>
      </c>
      <c r="AA71" s="50" t="s">
        <v>439</v>
      </c>
      <c r="AB71" s="50" t="s">
        <v>439</v>
      </c>
      <c r="AC71" s="94" t="s">
        <v>439</v>
      </c>
      <c r="AD71" s="52">
        <f t="shared" si="18"/>
        <v>8.8642908639229638</v>
      </c>
    </row>
    <row r="72" spans="1:30" ht="15" customHeight="1">
      <c r="A72" s="59" t="s">
        <v>57</v>
      </c>
      <c r="B72" s="49">
        <f>'Расчет дотаций'!AM74</f>
        <v>101.59999999999991</v>
      </c>
      <c r="C72" s="50">
        <f>'Расчет дотаций'!B74-1</f>
        <v>0</v>
      </c>
      <c r="D72" s="50">
        <f>C72*'Расчет дотаций'!C74</f>
        <v>0</v>
      </c>
      <c r="E72" s="51">
        <f t="shared" si="10"/>
        <v>0</v>
      </c>
      <c r="F72" s="50">
        <f>'Расчет дотаций'!F74-1</f>
        <v>0.10761055676920361</v>
      </c>
      <c r="G72" s="50">
        <f>F72*'Расчет дотаций'!G74</f>
        <v>1.0761055676920361</v>
      </c>
      <c r="H72" s="51">
        <f t="shared" si="11"/>
        <v>12.334018293836182</v>
      </c>
      <c r="I72" s="50">
        <f>'Расчет дотаций'!J74-1</f>
        <v>4.2828685258964105E-2</v>
      </c>
      <c r="J72" s="50">
        <f>I72*'Расчет дотаций'!K74</f>
        <v>0.64243027888446158</v>
      </c>
      <c r="K72" s="51">
        <f t="shared" si="12"/>
        <v>7.363354535252137</v>
      </c>
      <c r="L72" s="50">
        <f>'Расчет дотаций'!N74-1</f>
        <v>0.28499999999999992</v>
      </c>
      <c r="M72" s="50">
        <f>L72*'Расчет дотаций'!O74</f>
        <v>4.2749999999999986</v>
      </c>
      <c r="N72" s="51">
        <f t="shared" si="13"/>
        <v>48.998843412024364</v>
      </c>
      <c r="O72" s="50">
        <f>'Расчет дотаций'!R74-1</f>
        <v>0.21378181818181807</v>
      </c>
      <c r="P72" s="50">
        <f>O72*'Расчет дотаций'!S74</f>
        <v>1.0689090909090904</v>
      </c>
      <c r="Q72" s="51">
        <f t="shared" si="14"/>
        <v>12.251534308103825</v>
      </c>
      <c r="R72" s="50">
        <f>'Расчет дотаций'!V74-1</f>
        <v>8.5197364568082135E-2</v>
      </c>
      <c r="S72" s="50">
        <f>R72*'Расчет дотаций'!W74</f>
        <v>0.85197364568082135</v>
      </c>
      <c r="T72" s="51">
        <f t="shared" si="15"/>
        <v>9.7650814633651706</v>
      </c>
      <c r="U72" s="50">
        <f>'Расчет дотаций'!Z74-1</f>
        <v>6.7604763018476621E-2</v>
      </c>
      <c r="V72" s="50">
        <f>U72*'Расчет дотаций'!AA74</f>
        <v>0.67604763018476621</v>
      </c>
      <c r="W72" s="51">
        <f t="shared" si="16"/>
        <v>7.7486671276008243</v>
      </c>
      <c r="X72" s="50">
        <f>'Расчет дотаций'!AD74-1</f>
        <v>2.7382465057179006E-2</v>
      </c>
      <c r="Y72" s="50">
        <f>X72*'Расчет дотаций'!AE74</f>
        <v>0.27382465057179006</v>
      </c>
      <c r="Z72" s="51">
        <f t="shared" si="17"/>
        <v>3.1385008598174111</v>
      </c>
      <c r="AA72" s="50" t="s">
        <v>439</v>
      </c>
      <c r="AB72" s="50" t="s">
        <v>439</v>
      </c>
      <c r="AC72" s="94" t="s">
        <v>439</v>
      </c>
      <c r="AD72" s="52">
        <f t="shared" si="18"/>
        <v>8.8642908639229638</v>
      </c>
    </row>
    <row r="73" spans="1:30" ht="15" customHeight="1">
      <c r="A73" s="59" t="s">
        <v>58</v>
      </c>
      <c r="B73" s="49">
        <f>'Расчет дотаций'!AM75</f>
        <v>105.29999999999995</v>
      </c>
      <c r="C73" s="50">
        <f>'Расчет дотаций'!B75-1</f>
        <v>0</v>
      </c>
      <c r="D73" s="50">
        <f>C73*'Расчет дотаций'!C75</f>
        <v>0</v>
      </c>
      <c r="E73" s="51">
        <f t="shared" si="10"/>
        <v>0</v>
      </c>
      <c r="F73" s="50">
        <f>'Расчет дотаций'!F75-1</f>
        <v>0.10761055676920361</v>
      </c>
      <c r="G73" s="50">
        <f>F73*'Расчет дотаций'!G75</f>
        <v>1.0761055676920361</v>
      </c>
      <c r="H73" s="51">
        <f t="shared" si="11"/>
        <v>12.783190219891246</v>
      </c>
      <c r="I73" s="50">
        <f>'Расчет дотаций'!J75-1</f>
        <v>4.2828685258964105E-2</v>
      </c>
      <c r="J73" s="50">
        <f>I73*'Расчет дотаций'!K75</f>
        <v>0.64243027888446158</v>
      </c>
      <c r="K73" s="51">
        <f t="shared" si="12"/>
        <v>7.6315081945083696</v>
      </c>
      <c r="L73" s="50">
        <f>'Расчет дотаций'!N75-1</f>
        <v>0.28499999999999992</v>
      </c>
      <c r="M73" s="50">
        <f>L73*'Расчет дотаций'!O75</f>
        <v>4.2749999999999986</v>
      </c>
      <c r="N73" s="51">
        <f t="shared" si="13"/>
        <v>50.783250111084328</v>
      </c>
      <c r="O73" s="50">
        <f>'Расчет дотаций'!R75-1</f>
        <v>0.21378181818181807</v>
      </c>
      <c r="P73" s="50">
        <f>O73*'Расчет дотаций'!S75</f>
        <v>1.0689090909090904</v>
      </c>
      <c r="Q73" s="51">
        <f t="shared" si="14"/>
        <v>12.697702388221785</v>
      </c>
      <c r="R73" s="50">
        <f>'Расчет дотаций'!V75-1</f>
        <v>8.5197364568082135E-2</v>
      </c>
      <c r="S73" s="50">
        <f>R73*'Расчет дотаций'!W75</f>
        <v>0.85197364568082135</v>
      </c>
      <c r="T73" s="51">
        <f t="shared" si="15"/>
        <v>10.120699587523159</v>
      </c>
      <c r="U73" s="50">
        <f>'Расчет дотаций'!Z75-1</f>
        <v>6.7604763018476621E-2</v>
      </c>
      <c r="V73" s="50">
        <f>U73*'Расчет дотаций'!AA75</f>
        <v>0.67604763018476621</v>
      </c>
      <c r="W73" s="51">
        <f t="shared" si="16"/>
        <v>8.030852839924874</v>
      </c>
      <c r="X73" s="50">
        <f>'Расчет дотаций'!AD75-1</f>
        <v>2.7382465057179006E-2</v>
      </c>
      <c r="Y73" s="50">
        <f>X73*'Расчет дотаций'!AE75</f>
        <v>0.27382465057179006</v>
      </c>
      <c r="Z73" s="51">
        <f t="shared" si="17"/>
        <v>3.2527966588461963</v>
      </c>
      <c r="AA73" s="50" t="s">
        <v>439</v>
      </c>
      <c r="AB73" s="50" t="s">
        <v>439</v>
      </c>
      <c r="AC73" s="94" t="s">
        <v>439</v>
      </c>
      <c r="AD73" s="52">
        <f t="shared" si="18"/>
        <v>8.8642908639229638</v>
      </c>
    </row>
    <row r="74" spans="1:30" ht="15" customHeight="1">
      <c r="A74" s="59" t="s">
        <v>59</v>
      </c>
      <c r="B74" s="49">
        <f>'Расчет дотаций'!AM76</f>
        <v>148.20000000000005</v>
      </c>
      <c r="C74" s="50">
        <f>'Расчет дотаций'!B76-1</f>
        <v>0</v>
      </c>
      <c r="D74" s="50">
        <f>C74*'Расчет дотаций'!C76</f>
        <v>0</v>
      </c>
      <c r="E74" s="51">
        <f t="shared" si="10"/>
        <v>0</v>
      </c>
      <c r="F74" s="50">
        <f>'Расчет дотаций'!F76-1</f>
        <v>0.10761055676920361</v>
      </c>
      <c r="G74" s="50">
        <f>F74*'Расчет дотаций'!G76</f>
        <v>1.0761055676920361</v>
      </c>
      <c r="H74" s="51">
        <f t="shared" si="11"/>
        <v>17.991156605772879</v>
      </c>
      <c r="I74" s="50">
        <f>'Расчет дотаций'!J76-1</f>
        <v>4.2828685258964105E-2</v>
      </c>
      <c r="J74" s="50">
        <f>I74*'Расчет дотаций'!K76</f>
        <v>0.64243027888446158</v>
      </c>
      <c r="K74" s="51">
        <f t="shared" si="12"/>
        <v>10.740641162641419</v>
      </c>
      <c r="L74" s="50">
        <f>'Расчет дотаций'!N76-1</f>
        <v>0.28499999999999992</v>
      </c>
      <c r="M74" s="50">
        <f>L74*'Расчет дотаций'!O76</f>
        <v>4.2749999999999986</v>
      </c>
      <c r="N74" s="51">
        <f t="shared" si="13"/>
        <v>71.472722378563176</v>
      </c>
      <c r="O74" s="50">
        <f>'Расчет дотаций'!R76-1</f>
        <v>0.21378181818181807</v>
      </c>
      <c r="P74" s="50">
        <f>O74*'Расчет дотаций'!S76</f>
        <v>1.0689090909090904</v>
      </c>
      <c r="Q74" s="51">
        <f t="shared" si="14"/>
        <v>17.870840398238084</v>
      </c>
      <c r="R74" s="50">
        <f>'Расчет дотаций'!V76-1</f>
        <v>8.5197364568082135E-2</v>
      </c>
      <c r="S74" s="50">
        <f>R74*'Расчет дотаций'!W76</f>
        <v>0.85197364568082135</v>
      </c>
      <c r="T74" s="51">
        <f t="shared" si="15"/>
        <v>14.243947567625197</v>
      </c>
      <c r="U74" s="50">
        <f>'Расчет дотаций'!Z76-1</f>
        <v>6.7604763018476621E-2</v>
      </c>
      <c r="V74" s="50">
        <f>U74*'Расчет дотаций'!AA76</f>
        <v>0.67604763018476621</v>
      </c>
      <c r="W74" s="51">
        <f t="shared" si="16"/>
        <v>11.302681774709091</v>
      </c>
      <c r="X74" s="50">
        <f>'Расчет дотаций'!AD76-1</f>
        <v>2.7382465057179006E-2</v>
      </c>
      <c r="Y74" s="50">
        <f>X74*'Расчет дотаций'!AE76</f>
        <v>0.27382465057179006</v>
      </c>
      <c r="Z74" s="51">
        <f t="shared" si="17"/>
        <v>4.5780101124502064</v>
      </c>
      <c r="AA74" s="50" t="s">
        <v>439</v>
      </c>
      <c r="AB74" s="50" t="s">
        <v>439</v>
      </c>
      <c r="AC74" s="94" t="s">
        <v>439</v>
      </c>
      <c r="AD74" s="52">
        <f t="shared" si="18"/>
        <v>8.8642908639229638</v>
      </c>
    </row>
    <row r="75" spans="1:30" ht="15" customHeight="1">
      <c r="A75" s="56" t="s">
        <v>60</v>
      </c>
      <c r="B75" s="49">
        <f>'Расчет дотаций'!AM77</f>
        <v>0</v>
      </c>
      <c r="C75" s="50">
        <f>'Расчет дотаций'!B77-1</f>
        <v>-1</v>
      </c>
      <c r="D75" s="50">
        <f>C75*'Расчет дотаций'!C77</f>
        <v>0</v>
      </c>
      <c r="E75" s="51" t="e">
        <f t="shared" si="10"/>
        <v>#DIV/0!</v>
      </c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</row>
    <row r="76" spans="1:30" ht="15" customHeight="1">
      <c r="A76" s="59" t="s">
        <v>61</v>
      </c>
      <c r="B76" s="49">
        <f>'Расчет дотаций'!AM78</f>
        <v>118.19999999999982</v>
      </c>
      <c r="C76" s="50">
        <f>'Расчет дотаций'!B78-1</f>
        <v>0</v>
      </c>
      <c r="D76" s="50">
        <f>C76*'Расчет дотаций'!C78</f>
        <v>0</v>
      </c>
      <c r="E76" s="51">
        <f t="shared" si="10"/>
        <v>0</v>
      </c>
      <c r="F76" s="50">
        <f>'Расчет дотаций'!F78-1</f>
        <v>-2.8603063295811082E-2</v>
      </c>
      <c r="G76" s="50">
        <f>F76*'Расчет дотаций'!G78</f>
        <v>-0.28603063295811082</v>
      </c>
      <c r="H76" s="51">
        <f t="shared" si="11"/>
        <v>-7.6996028231628353</v>
      </c>
      <c r="I76" s="50">
        <f>'Расчет дотаций'!J78-1</f>
        <v>0</v>
      </c>
      <c r="J76" s="50">
        <f>I76*'Расчет дотаций'!K78</f>
        <v>0</v>
      </c>
      <c r="K76" s="51">
        <f t="shared" si="12"/>
        <v>0</v>
      </c>
      <c r="L76" s="50">
        <f>'Расчет дотаций'!N78-1</f>
        <v>0.30000000000000004</v>
      </c>
      <c r="M76" s="50">
        <f>L76*'Расчет дотаций'!O78</f>
        <v>4.5000000000000009</v>
      </c>
      <c r="N76" s="51">
        <f t="shared" si="13"/>
        <v>121.13462235112068</v>
      </c>
      <c r="O76" s="50">
        <f>'Расчет дотаций'!R78-1</f>
        <v>0.24131578947368415</v>
      </c>
      <c r="P76" s="50">
        <f>O76*'Расчет дотаций'!S78</f>
        <v>1.2065789473684208</v>
      </c>
      <c r="Q76" s="51">
        <f t="shared" si="14"/>
        <v>32.479663361396966</v>
      </c>
      <c r="R76" s="50">
        <f>'Расчет дотаций'!V78-1</f>
        <v>8.9433414043583737E-2</v>
      </c>
      <c r="S76" s="50">
        <f>R76*'Расчет дотаций'!W78</f>
        <v>0.89433414043583737</v>
      </c>
      <c r="T76" s="51">
        <f t="shared" si="15"/>
        <v>24.074406301646505</v>
      </c>
      <c r="U76" s="50">
        <f>'Расчет дотаций'!Z78-1</f>
        <v>-5.9810049893086248E-2</v>
      </c>
      <c r="V76" s="50">
        <f>U76*'Расчет дотаций'!AA78</f>
        <v>-0.59810049893086248</v>
      </c>
      <c r="W76" s="51">
        <f t="shared" si="16"/>
        <v>-16.100150681334863</v>
      </c>
      <c r="X76" s="50">
        <f>'Расчет дотаций'!AD78-1</f>
        <v>-0.13257995127766542</v>
      </c>
      <c r="Y76" s="50">
        <f>X76*'Расчет дотаций'!AE78</f>
        <v>-1.3257995127766542</v>
      </c>
      <c r="Z76" s="51">
        <f t="shared" si="17"/>
        <v>-35.688938509666613</v>
      </c>
      <c r="AA76" s="50" t="s">
        <v>439</v>
      </c>
      <c r="AB76" s="50" t="s">
        <v>439</v>
      </c>
      <c r="AC76" s="94" t="s">
        <v>439</v>
      </c>
      <c r="AD76" s="52">
        <f t="shared" si="18"/>
        <v>4.3909824431386308</v>
      </c>
    </row>
    <row r="77" spans="1:30" ht="15" customHeight="1">
      <c r="A77" s="59" t="s">
        <v>62</v>
      </c>
      <c r="B77" s="49">
        <f>'Расчет дотаций'!AM79</f>
        <v>93.700000000000045</v>
      </c>
      <c r="C77" s="50">
        <f>'Расчет дотаций'!B79-1</f>
        <v>0</v>
      </c>
      <c r="D77" s="50">
        <f>C77*'Расчет дотаций'!C79</f>
        <v>0</v>
      </c>
      <c r="E77" s="51">
        <f t="shared" si="10"/>
        <v>0</v>
      </c>
      <c r="F77" s="50">
        <f>'Расчет дотаций'!F79-1</f>
        <v>-2.8603063295811082E-2</v>
      </c>
      <c r="G77" s="50">
        <f>F77*'Расчет дотаций'!G79</f>
        <v>-0.28603063295811082</v>
      </c>
      <c r="H77" s="51">
        <f t="shared" si="11"/>
        <v>-6.1036614596477081</v>
      </c>
      <c r="I77" s="50">
        <f>'Расчет дотаций'!J79-1</f>
        <v>0</v>
      </c>
      <c r="J77" s="50">
        <f>I77*'Расчет дотаций'!K79</f>
        <v>0</v>
      </c>
      <c r="K77" s="51">
        <f t="shared" si="12"/>
        <v>0</v>
      </c>
      <c r="L77" s="50">
        <f>'Расчет дотаций'!N79-1</f>
        <v>0.30000000000000004</v>
      </c>
      <c r="M77" s="50">
        <f>L77*'Расчет дотаций'!O79</f>
        <v>4.5000000000000009</v>
      </c>
      <c r="N77" s="51">
        <f t="shared" si="13"/>
        <v>96.026346144670299</v>
      </c>
      <c r="O77" s="50">
        <f>'Расчет дотаций'!R79-1</f>
        <v>0.24131578947368415</v>
      </c>
      <c r="P77" s="50">
        <f>O77*'Расчет дотаций'!S79</f>
        <v>1.2065789473684208</v>
      </c>
      <c r="Q77" s="51">
        <f t="shared" si="14"/>
        <v>25.747415033527087</v>
      </c>
      <c r="R77" s="50">
        <f>'Расчет дотаций'!V79-1</f>
        <v>8.9433414043583737E-2</v>
      </c>
      <c r="S77" s="50">
        <f>R77*'Расчет дотаций'!W79</f>
        <v>0.89433414043583737</v>
      </c>
      <c r="T77" s="51">
        <f t="shared" si="15"/>
        <v>19.084364386330645</v>
      </c>
      <c r="U77" s="50">
        <f>'Расчет дотаций'!Z79-1</f>
        <v>-5.9810049893086248E-2</v>
      </c>
      <c r="V77" s="50">
        <f>U77*'Расчет дотаций'!AA79</f>
        <v>-0.59810049893086248</v>
      </c>
      <c r="W77" s="51">
        <f t="shared" si="16"/>
        <v>-12.762979008807779</v>
      </c>
      <c r="X77" s="50">
        <f>'Расчет дотаций'!AD79-1</f>
        <v>-0.13257995127766542</v>
      </c>
      <c r="Y77" s="50">
        <f>X77*'Расчет дотаций'!AE79</f>
        <v>-1.3257995127766542</v>
      </c>
      <c r="Z77" s="51">
        <f t="shared" si="17"/>
        <v>-28.291485096072492</v>
      </c>
      <c r="AA77" s="50" t="s">
        <v>439</v>
      </c>
      <c r="AB77" s="50" t="s">
        <v>439</v>
      </c>
      <c r="AC77" s="94" t="s">
        <v>439</v>
      </c>
      <c r="AD77" s="52">
        <f t="shared" si="18"/>
        <v>4.3909824431386308</v>
      </c>
    </row>
    <row r="78" spans="1:30" ht="15" customHeight="1">
      <c r="A78" s="59" t="s">
        <v>63</v>
      </c>
      <c r="B78" s="49">
        <f>'Расчет дотаций'!AM80</f>
        <v>112.59999999999991</v>
      </c>
      <c r="C78" s="50">
        <f>'Расчет дотаций'!B80-1</f>
        <v>0</v>
      </c>
      <c r="D78" s="50">
        <f>C78*'Расчет дотаций'!C80</f>
        <v>0</v>
      </c>
      <c r="E78" s="51">
        <f t="shared" si="10"/>
        <v>0</v>
      </c>
      <c r="F78" s="50">
        <f>'Расчет дотаций'!F80-1</f>
        <v>-2.8603063295811082E-2</v>
      </c>
      <c r="G78" s="50">
        <f>F78*'Расчет дотаций'!G80</f>
        <v>-0.28603063295811082</v>
      </c>
      <c r="H78" s="51">
        <f t="shared" si="11"/>
        <v>-7.334816225787951</v>
      </c>
      <c r="I78" s="50">
        <f>'Расчет дотаций'!J80-1</f>
        <v>0</v>
      </c>
      <c r="J78" s="50">
        <f>I78*'Расчет дотаций'!K80</f>
        <v>0</v>
      </c>
      <c r="K78" s="51">
        <f t="shared" si="12"/>
        <v>0</v>
      </c>
      <c r="L78" s="50">
        <f>'Расчет дотаций'!N80-1</f>
        <v>0.30000000000000004</v>
      </c>
      <c r="M78" s="50">
        <f>L78*'Расчет дотаций'!O80</f>
        <v>4.5000000000000009</v>
      </c>
      <c r="N78" s="51">
        <f t="shared" si="13"/>
        <v>115.39558778964636</v>
      </c>
      <c r="O78" s="50">
        <f>'Расчет дотаций'!R80-1</f>
        <v>0.24131578947368415</v>
      </c>
      <c r="P78" s="50">
        <f>O78*'Расчет дотаций'!S80</f>
        <v>1.2065789473684208</v>
      </c>
      <c r="Q78" s="51">
        <f t="shared" si="14"/>
        <v>30.940863743598143</v>
      </c>
      <c r="R78" s="50">
        <f>'Расчет дотаций'!V80-1</f>
        <v>8.9433414043583737E-2</v>
      </c>
      <c r="S78" s="50">
        <f>R78*'Расчет дотаций'!W80</f>
        <v>0.89433414043583737</v>
      </c>
      <c r="T78" s="51">
        <f t="shared" si="15"/>
        <v>22.933825292431457</v>
      </c>
      <c r="U78" s="50">
        <f>'Расчет дотаций'!Z80-1</f>
        <v>-5.9810049893086248E-2</v>
      </c>
      <c r="V78" s="50">
        <f>U78*'Расчет дотаций'!AA80</f>
        <v>-0.59810049893086248</v>
      </c>
      <c r="W78" s="51">
        <f t="shared" si="16"/>
        <v>-15.337368584757249</v>
      </c>
      <c r="X78" s="50">
        <f>'Расчет дотаций'!AD80-1</f>
        <v>-0.13257995127766542</v>
      </c>
      <c r="Y78" s="50">
        <f>X78*'Расчет дотаций'!AE80</f>
        <v>-1.3257995127766542</v>
      </c>
      <c r="Z78" s="51">
        <f t="shared" si="17"/>
        <v>-33.99809201513083</v>
      </c>
      <c r="AA78" s="50" t="s">
        <v>439</v>
      </c>
      <c r="AB78" s="50" t="s">
        <v>439</v>
      </c>
      <c r="AC78" s="94" t="s">
        <v>439</v>
      </c>
      <c r="AD78" s="52">
        <f t="shared" si="18"/>
        <v>4.3909824431386308</v>
      </c>
    </row>
    <row r="79" spans="1:30" ht="15" customHeight="1">
      <c r="A79" s="59" t="s">
        <v>64</v>
      </c>
      <c r="B79" s="49">
        <f>'Расчет дотаций'!AM81</f>
        <v>50.200000000000045</v>
      </c>
      <c r="C79" s="50">
        <f>'Расчет дотаций'!B81-1</f>
        <v>0</v>
      </c>
      <c r="D79" s="50">
        <f>C79*'Расчет дотаций'!C81</f>
        <v>0</v>
      </c>
      <c r="E79" s="51">
        <f t="shared" si="10"/>
        <v>0</v>
      </c>
      <c r="F79" s="50">
        <f>'Расчет дотаций'!F81-1</f>
        <v>-2.8603063295811082E-2</v>
      </c>
      <c r="G79" s="50">
        <f>F79*'Расчет дотаций'!G81</f>
        <v>-0.28603063295811082</v>
      </c>
      <c r="H79" s="51">
        <f t="shared" si="11"/>
        <v>-3.2700512836106199</v>
      </c>
      <c r="I79" s="50">
        <f>'Расчет дотаций'!J81-1</f>
        <v>0</v>
      </c>
      <c r="J79" s="50">
        <f>I79*'Расчет дотаций'!K81</f>
        <v>0</v>
      </c>
      <c r="K79" s="51">
        <f t="shared" si="12"/>
        <v>0</v>
      </c>
      <c r="L79" s="50">
        <f>'Расчет дотаций'!N81-1</f>
        <v>0.30000000000000004</v>
      </c>
      <c r="M79" s="50">
        <f>L79*'Расчет дотаций'!O81</f>
        <v>4.5000000000000009</v>
      </c>
      <c r="N79" s="51">
        <f t="shared" si="13"/>
        <v>51.446345533217205</v>
      </c>
      <c r="O79" s="50">
        <f>'Расчет дотаций'!R81-1</f>
        <v>0.24131578947368415</v>
      </c>
      <c r="P79" s="50">
        <f>O79*'Расчет дотаций'!S81</f>
        <v>1.2065789473684208</v>
      </c>
      <c r="Q79" s="51">
        <f t="shared" si="14"/>
        <v>13.7942394309825</v>
      </c>
      <c r="R79" s="50">
        <f>'Расчет дотаций'!V81-1</f>
        <v>8.9433414043583737E-2</v>
      </c>
      <c r="S79" s="50">
        <f>R79*'Расчет дотаций'!W81</f>
        <v>0.89433414043583737</v>
      </c>
      <c r="T79" s="51">
        <f t="shared" si="15"/>
        <v>10.224494046892195</v>
      </c>
      <c r="U79" s="50">
        <f>'Расчет дотаций'!Z81-1</f>
        <v>-5.9810049893086248E-2</v>
      </c>
      <c r="V79" s="50">
        <f>U79*'Расчет дотаций'!AA81</f>
        <v>-0.59810049893086248</v>
      </c>
      <c r="W79" s="51">
        <f t="shared" si="16"/>
        <v>-6.8377966514637221</v>
      </c>
      <c r="X79" s="50">
        <f>'Расчет дотаций'!AD81-1</f>
        <v>-0.13257995127766542</v>
      </c>
      <c r="Y79" s="50">
        <f>X79*'Расчет дотаций'!AE81</f>
        <v>-1.3257995127766542</v>
      </c>
      <c r="Z79" s="51">
        <f t="shared" si="17"/>
        <v>-15.157231076017499</v>
      </c>
      <c r="AA79" s="50" t="s">
        <v>439</v>
      </c>
      <c r="AB79" s="50" t="s">
        <v>439</v>
      </c>
      <c r="AC79" s="94" t="s">
        <v>439</v>
      </c>
      <c r="AD79" s="52">
        <f t="shared" si="18"/>
        <v>4.3909824431386308</v>
      </c>
    </row>
    <row r="80" spans="1:30" ht="15" customHeight="1">
      <c r="A80" s="59" t="s">
        <v>65</v>
      </c>
      <c r="B80" s="49">
        <f>'Расчет дотаций'!AM82</f>
        <v>134.40000000000009</v>
      </c>
      <c r="C80" s="50">
        <f>'Расчет дотаций'!B82-1</f>
        <v>0</v>
      </c>
      <c r="D80" s="50">
        <f>C80*'Расчет дотаций'!C82</f>
        <v>0</v>
      </c>
      <c r="E80" s="51">
        <f t="shared" si="10"/>
        <v>0</v>
      </c>
      <c r="F80" s="50">
        <f>'Расчет дотаций'!F82-1</f>
        <v>-2.8603063295811082E-2</v>
      </c>
      <c r="G80" s="50">
        <f>F80*'Расчет дотаций'!G82</f>
        <v>-0.28603063295811082</v>
      </c>
      <c r="H80" s="51">
        <f t="shared" si="11"/>
        <v>-8.754878336997356</v>
      </c>
      <c r="I80" s="50">
        <f>'Расчет дотаций'!J82-1</f>
        <v>0</v>
      </c>
      <c r="J80" s="50">
        <f>I80*'Расчет дотаций'!K82</f>
        <v>0</v>
      </c>
      <c r="K80" s="51">
        <f t="shared" si="12"/>
        <v>0</v>
      </c>
      <c r="L80" s="50">
        <f>'Расчет дотаций'!N82-1</f>
        <v>0.30000000000000004</v>
      </c>
      <c r="M80" s="50">
        <f>L80*'Расчет дотаций'!O82</f>
        <v>4.5000000000000009</v>
      </c>
      <c r="N80" s="51">
        <f t="shared" si="13"/>
        <v>137.73682947538626</v>
      </c>
      <c r="O80" s="50">
        <f>'Расчет дотаций'!R82-1</f>
        <v>0.24131578947368415</v>
      </c>
      <c r="P80" s="50">
        <f>O80*'Расчет дотаций'!S82</f>
        <v>1.2065789473684208</v>
      </c>
      <c r="Q80" s="51">
        <f t="shared" si="14"/>
        <v>36.931190827172266</v>
      </c>
      <c r="R80" s="50">
        <f>'Расчет дотаций'!V82-1</f>
        <v>8.9433414043583737E-2</v>
      </c>
      <c r="S80" s="50">
        <f>R80*'Расчет дотаций'!W82</f>
        <v>0.89433414043583737</v>
      </c>
      <c r="T80" s="51">
        <f t="shared" si="15"/>
        <v>27.373944221161569</v>
      </c>
      <c r="U80" s="50">
        <f>'Расчет дотаций'!Z82-1</f>
        <v>-5.9810049893086248E-2</v>
      </c>
      <c r="V80" s="50">
        <f>U80*'Расчет дотаций'!AA82</f>
        <v>-0.59810049893086248</v>
      </c>
      <c r="W80" s="51">
        <f t="shared" si="16"/>
        <v>-18.30677031786303</v>
      </c>
      <c r="X80" s="50">
        <f>'Расчет дотаций'!AD82-1</f>
        <v>-0.13257995127766542</v>
      </c>
      <c r="Y80" s="50">
        <f>X80*'Расчет дотаций'!AE82</f>
        <v>-1.3257995127766542</v>
      </c>
      <c r="Z80" s="51">
        <f t="shared" si="17"/>
        <v>-40.580315868859593</v>
      </c>
      <c r="AA80" s="50" t="s">
        <v>439</v>
      </c>
      <c r="AB80" s="50" t="s">
        <v>439</v>
      </c>
      <c r="AC80" s="94" t="s">
        <v>439</v>
      </c>
      <c r="AD80" s="52">
        <f t="shared" si="18"/>
        <v>4.3909824431386308</v>
      </c>
    </row>
    <row r="81" spans="1:30" ht="15" customHeight="1">
      <c r="A81" s="56" t="s">
        <v>66</v>
      </c>
      <c r="B81" s="49">
        <f>'Расчет дотаций'!AM83</f>
        <v>0</v>
      </c>
      <c r="C81" s="50">
        <f>'Расчет дотаций'!B83-1</f>
        <v>-1</v>
      </c>
      <c r="D81" s="50">
        <f>C81*'Расчет дотаций'!C83</f>
        <v>0</v>
      </c>
      <c r="E81" s="51" t="e">
        <f t="shared" si="10"/>
        <v>#DIV/0!</v>
      </c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</row>
    <row r="82" spans="1:30" ht="15" customHeight="1">
      <c r="A82" s="59" t="s">
        <v>67</v>
      </c>
      <c r="B82" s="49">
        <f>'Расчет дотаций'!AM84</f>
        <v>0.70000000000004547</v>
      </c>
      <c r="C82" s="50">
        <f>'Расчет дотаций'!B84-1</f>
        <v>0</v>
      </c>
      <c r="D82" s="50">
        <f>C82*'Расчет дотаций'!C84</f>
        <v>0</v>
      </c>
      <c r="E82" s="51">
        <f t="shared" si="10"/>
        <v>0</v>
      </c>
      <c r="F82" s="50">
        <f>'Расчет дотаций'!F84-1</f>
        <v>-5.6093225360457355E-3</v>
      </c>
      <c r="G82" s="50">
        <f>F82*'Расчет дотаций'!G84</f>
        <v>-5.6093225360457355E-2</v>
      </c>
      <c r="H82" s="51">
        <f t="shared" si="11"/>
        <v>-0.39442011667816207</v>
      </c>
      <c r="I82" s="50">
        <f>'Расчет дотаций'!J84-1</f>
        <v>9.2105263157895578E-3</v>
      </c>
      <c r="J82" s="50">
        <f>I82*'Расчет дотаций'!K84</f>
        <v>0.13815789473684337</v>
      </c>
      <c r="K82" s="51">
        <f t="shared" si="12"/>
        <v>0.97145872094081853</v>
      </c>
      <c r="L82" s="50">
        <f>'Расчет дотаций'!N84-1</f>
        <v>3.3333333333333437E-2</v>
      </c>
      <c r="M82" s="50">
        <f>L82*'Расчет дотаций'!O84</f>
        <v>0.50000000000000155</v>
      </c>
      <c r="N82" s="51">
        <f t="shared" si="13"/>
        <v>3.5157553710238938</v>
      </c>
      <c r="O82" s="50">
        <f>'Расчет дотаций'!R84-1</f>
        <v>1.1915887850467266E-2</v>
      </c>
      <c r="P82" s="50">
        <f>O82*'Расчет дотаций'!S84</f>
        <v>5.957943925233633E-2</v>
      </c>
      <c r="Q82" s="51">
        <f t="shared" si="14"/>
        <v>0.41893346710798512</v>
      </c>
      <c r="R82" s="50">
        <f>'Расчет дотаций'!V84-1</f>
        <v>4.581967213114746E-2</v>
      </c>
      <c r="S82" s="50">
        <f>R82*'Расчет дотаций'!W84</f>
        <v>0.4581967213114746</v>
      </c>
      <c r="T82" s="51">
        <f t="shared" si="15"/>
        <v>3.2218151678726996</v>
      </c>
      <c r="U82" s="50">
        <f>'Расчет дотаций'!Z84-1</f>
        <v>3.2386129434204936E-2</v>
      </c>
      <c r="V82" s="50">
        <f>U82*'Расчет дотаций'!AA84</f>
        <v>0.32386129434204936</v>
      </c>
      <c r="W82" s="51">
        <f t="shared" si="16"/>
        <v>2.277234170099613</v>
      </c>
      <c r="X82" s="50">
        <f>'Расчет дотаций'!AD84-1</f>
        <v>-0.13241502604396582</v>
      </c>
      <c r="Y82" s="50">
        <f>X82*'Расчет дотаций'!AE84</f>
        <v>-1.3241502604396582</v>
      </c>
      <c r="Z82" s="51">
        <f t="shared" si="17"/>
        <v>-9.3107767803668029</v>
      </c>
      <c r="AA82" s="50" t="s">
        <v>439</v>
      </c>
      <c r="AB82" s="50" t="s">
        <v>439</v>
      </c>
      <c r="AC82" s="94" t="s">
        <v>439</v>
      </c>
      <c r="AD82" s="52">
        <f t="shared" si="18"/>
        <v>9.9551863842589627E-2</v>
      </c>
    </row>
    <row r="83" spans="1:30" ht="15" customHeight="1">
      <c r="A83" s="59" t="s">
        <v>68</v>
      </c>
      <c r="B83" s="49">
        <f>'Расчет дотаций'!AM85</f>
        <v>0.70000000000004547</v>
      </c>
      <c r="C83" s="50">
        <f>'Расчет дотаций'!B85-1</f>
        <v>0</v>
      </c>
      <c r="D83" s="50">
        <f>C83*'Расчет дотаций'!C85</f>
        <v>0</v>
      </c>
      <c r="E83" s="51">
        <f t="shared" si="10"/>
        <v>0</v>
      </c>
      <c r="F83" s="50">
        <f>'Расчет дотаций'!F85-1</f>
        <v>-5.6093225360457355E-3</v>
      </c>
      <c r="G83" s="50">
        <f>F83*'Расчет дотаций'!G85</f>
        <v>-5.6093225360457355E-2</v>
      </c>
      <c r="H83" s="51">
        <f t="shared" si="11"/>
        <v>-0.39442011667816207</v>
      </c>
      <c r="I83" s="50">
        <f>'Расчет дотаций'!J85-1</f>
        <v>9.2105263157895578E-3</v>
      </c>
      <c r="J83" s="50">
        <f>I83*'Расчет дотаций'!K85</f>
        <v>0.13815789473684337</v>
      </c>
      <c r="K83" s="51">
        <f t="shared" si="12"/>
        <v>0.97145872094081853</v>
      </c>
      <c r="L83" s="50">
        <f>'Расчет дотаций'!N85-1</f>
        <v>3.3333333333333437E-2</v>
      </c>
      <c r="M83" s="50">
        <f>L83*'Расчет дотаций'!O85</f>
        <v>0.50000000000000155</v>
      </c>
      <c r="N83" s="51">
        <f t="shared" si="13"/>
        <v>3.5157553710238938</v>
      </c>
      <c r="O83" s="50">
        <f>'Расчет дотаций'!R85-1</f>
        <v>1.1915887850467266E-2</v>
      </c>
      <c r="P83" s="50">
        <f>O83*'Расчет дотаций'!S85</f>
        <v>5.957943925233633E-2</v>
      </c>
      <c r="Q83" s="51">
        <f t="shared" si="14"/>
        <v>0.41893346710798512</v>
      </c>
      <c r="R83" s="50">
        <f>'Расчет дотаций'!V85-1</f>
        <v>4.581967213114746E-2</v>
      </c>
      <c r="S83" s="50">
        <f>R83*'Расчет дотаций'!W85</f>
        <v>0.4581967213114746</v>
      </c>
      <c r="T83" s="51">
        <f t="shared" si="15"/>
        <v>3.2218151678726996</v>
      </c>
      <c r="U83" s="50">
        <f>'Расчет дотаций'!Z85-1</f>
        <v>3.2386129434204936E-2</v>
      </c>
      <c r="V83" s="50">
        <f>U83*'Расчет дотаций'!AA85</f>
        <v>0.32386129434204936</v>
      </c>
      <c r="W83" s="51">
        <f t="shared" si="16"/>
        <v>2.277234170099613</v>
      </c>
      <c r="X83" s="50">
        <f>'Расчет дотаций'!AD85-1</f>
        <v>-0.13241502604396582</v>
      </c>
      <c r="Y83" s="50">
        <f>X83*'Расчет дотаций'!AE85</f>
        <v>-1.3241502604396582</v>
      </c>
      <c r="Z83" s="51">
        <f t="shared" si="17"/>
        <v>-9.3107767803668029</v>
      </c>
      <c r="AA83" s="50" t="s">
        <v>439</v>
      </c>
      <c r="AB83" s="50" t="s">
        <v>439</v>
      </c>
      <c r="AC83" s="94" t="s">
        <v>439</v>
      </c>
      <c r="AD83" s="52">
        <f t="shared" si="18"/>
        <v>9.9551863842589627E-2</v>
      </c>
    </row>
    <row r="84" spans="1:30" ht="15" customHeight="1">
      <c r="A84" s="59" t="s">
        <v>69</v>
      </c>
      <c r="B84" s="49">
        <f>'Расчет дотаций'!AM86</f>
        <v>1</v>
      </c>
      <c r="C84" s="50">
        <f>'Расчет дотаций'!B86-1</f>
        <v>0</v>
      </c>
      <c r="D84" s="50">
        <f>C84*'Расчет дотаций'!C86</f>
        <v>0</v>
      </c>
      <c r="E84" s="51">
        <f t="shared" si="10"/>
        <v>0</v>
      </c>
      <c r="F84" s="50">
        <f>'Расчет дотаций'!F86-1</f>
        <v>-5.6093225360457355E-3</v>
      </c>
      <c r="G84" s="50">
        <f>F84*'Расчет дотаций'!G86</f>
        <v>-5.6093225360457355E-2</v>
      </c>
      <c r="H84" s="51">
        <f t="shared" si="11"/>
        <v>-0.5634573095401948</v>
      </c>
      <c r="I84" s="50">
        <f>'Расчет дотаций'!J86-1</f>
        <v>9.2105263157895578E-3</v>
      </c>
      <c r="J84" s="50">
        <f>I84*'Расчет дотаций'!K86</f>
        <v>0.13815789473684337</v>
      </c>
      <c r="K84" s="51">
        <f t="shared" si="12"/>
        <v>1.3877981727725077</v>
      </c>
      <c r="L84" s="50">
        <f>'Расчет дотаций'!N86-1</f>
        <v>3.3333333333333437E-2</v>
      </c>
      <c r="M84" s="50">
        <f>L84*'Расчет дотаций'!O86</f>
        <v>0.50000000000000155</v>
      </c>
      <c r="N84" s="51">
        <f t="shared" si="13"/>
        <v>5.0225076728909501</v>
      </c>
      <c r="O84" s="50">
        <f>'Расчет дотаций'!R86-1</f>
        <v>1.1915887850467266E-2</v>
      </c>
      <c r="P84" s="50">
        <f>O84*'Расчет дотаций'!S86</f>
        <v>5.957943925233633E-2</v>
      </c>
      <c r="Q84" s="51">
        <f t="shared" si="14"/>
        <v>0.59847638158279703</v>
      </c>
      <c r="R84" s="50">
        <f>'Расчет дотаций'!V86-1</f>
        <v>4.581967213114746E-2</v>
      </c>
      <c r="S84" s="50">
        <f>R84*'Расчет дотаций'!W86</f>
        <v>0.4581967213114746</v>
      </c>
      <c r="T84" s="51">
        <f t="shared" si="15"/>
        <v>4.6025930969607005</v>
      </c>
      <c r="U84" s="50">
        <f>'Расчет дотаций'!Z86-1</f>
        <v>3.2386129434204936E-2</v>
      </c>
      <c r="V84" s="50">
        <f>U84*'Расчет дотаций'!AA86</f>
        <v>0.32386129434204936</v>
      </c>
      <c r="W84" s="51">
        <f t="shared" si="16"/>
        <v>3.2531916715706646</v>
      </c>
      <c r="X84" s="50">
        <f>'Расчет дотаций'!AD86-1</f>
        <v>-0.13241502604396582</v>
      </c>
      <c r="Y84" s="50">
        <f>X84*'Расчет дотаций'!AE86</f>
        <v>-1.3241502604396582</v>
      </c>
      <c r="Z84" s="51">
        <f t="shared" si="17"/>
        <v>-13.301109686237426</v>
      </c>
      <c r="AA84" s="50" t="s">
        <v>439</v>
      </c>
      <c r="AB84" s="50" t="s">
        <v>439</v>
      </c>
      <c r="AC84" s="94" t="s">
        <v>439</v>
      </c>
      <c r="AD84" s="52">
        <f t="shared" si="18"/>
        <v>9.9551863842589627E-2</v>
      </c>
    </row>
    <row r="85" spans="1:30" ht="15" customHeight="1">
      <c r="A85" s="59" t="s">
        <v>70</v>
      </c>
      <c r="B85" s="49">
        <f>'Расчет дотаций'!AM87</f>
        <v>1.2999999999999545</v>
      </c>
      <c r="C85" s="50">
        <f>'Расчет дотаций'!B87-1</f>
        <v>0</v>
      </c>
      <c r="D85" s="50">
        <f>C85*'Расчет дотаций'!C87</f>
        <v>0</v>
      </c>
      <c r="E85" s="51">
        <f t="shared" si="10"/>
        <v>0</v>
      </c>
      <c r="F85" s="50">
        <f>'Расчет дотаций'!F87-1</f>
        <v>-5.6093225360457355E-3</v>
      </c>
      <c r="G85" s="50">
        <f>F85*'Расчет дотаций'!G87</f>
        <v>-5.6093225360457355E-2</v>
      </c>
      <c r="H85" s="51">
        <f t="shared" si="11"/>
        <v>-0.73249450240222769</v>
      </c>
      <c r="I85" s="50">
        <f>'Расчет дотаций'!J87-1</f>
        <v>9.2105263157895578E-3</v>
      </c>
      <c r="J85" s="50">
        <f>I85*'Расчет дотаций'!K87</f>
        <v>0.13815789473684337</v>
      </c>
      <c r="K85" s="51">
        <f t="shared" si="12"/>
        <v>1.8041376246041971</v>
      </c>
      <c r="L85" s="50">
        <f>'Расчет дотаций'!N87-1</f>
        <v>3.3333333333333437E-2</v>
      </c>
      <c r="M85" s="50">
        <f>L85*'Расчет дотаций'!O87</f>
        <v>0.50000000000000155</v>
      </c>
      <c r="N85" s="51">
        <f t="shared" si="13"/>
        <v>6.5292599747580065</v>
      </c>
      <c r="O85" s="50">
        <f>'Расчет дотаций'!R87-1</f>
        <v>1.1915887850467266E-2</v>
      </c>
      <c r="P85" s="50">
        <f>O85*'Расчет дотаций'!S87</f>
        <v>5.957943925233633E-2</v>
      </c>
      <c r="Q85" s="51">
        <f t="shared" si="14"/>
        <v>0.778019296057609</v>
      </c>
      <c r="R85" s="50">
        <f>'Расчет дотаций'!V87-1</f>
        <v>4.581967213114746E-2</v>
      </c>
      <c r="S85" s="50">
        <f>R85*'Расчет дотаций'!W87</f>
        <v>0.4581967213114746</v>
      </c>
      <c r="T85" s="51">
        <f t="shared" si="15"/>
        <v>5.983371026048701</v>
      </c>
      <c r="U85" s="50">
        <f>'Расчет дотаций'!Z87-1</f>
        <v>3.2386129434204936E-2</v>
      </c>
      <c r="V85" s="50">
        <f>U85*'Расчет дотаций'!AA87</f>
        <v>0.32386129434204936</v>
      </c>
      <c r="W85" s="51">
        <f t="shared" si="16"/>
        <v>4.2291491730417166</v>
      </c>
      <c r="X85" s="50">
        <f>'Расчет дотаций'!AD87-1</f>
        <v>-0.13241502604396582</v>
      </c>
      <c r="Y85" s="50">
        <f>X85*'Расчет дотаций'!AE87</f>
        <v>-1.3241502604396582</v>
      </c>
      <c r="Z85" s="51">
        <f t="shared" si="17"/>
        <v>-17.291442592108048</v>
      </c>
      <c r="AA85" s="50" t="s">
        <v>439</v>
      </c>
      <c r="AB85" s="50" t="s">
        <v>439</v>
      </c>
      <c r="AC85" s="94" t="s">
        <v>439</v>
      </c>
      <c r="AD85" s="52">
        <f t="shared" si="18"/>
        <v>9.9551863842589627E-2</v>
      </c>
    </row>
    <row r="86" spans="1:30" ht="15" customHeight="1">
      <c r="A86" s="59" t="s">
        <v>71</v>
      </c>
      <c r="B86" s="49">
        <f>'Расчет дотаций'!AM88</f>
        <v>0.5</v>
      </c>
      <c r="C86" s="50">
        <f>'Расчет дотаций'!B88-1</f>
        <v>0</v>
      </c>
      <c r="D86" s="50">
        <f>C86*'Расчет дотаций'!C88</f>
        <v>0</v>
      </c>
      <c r="E86" s="51">
        <f t="shared" si="10"/>
        <v>0</v>
      </c>
      <c r="F86" s="50">
        <f>'Расчет дотаций'!F88-1</f>
        <v>-5.6093225360457355E-3</v>
      </c>
      <c r="G86" s="50">
        <f>F86*'Расчет дотаций'!G88</f>
        <v>-5.6093225360457355E-2</v>
      </c>
      <c r="H86" s="51">
        <f t="shared" si="11"/>
        <v>-0.2817286547700974</v>
      </c>
      <c r="I86" s="50">
        <f>'Расчет дотаций'!J88-1</f>
        <v>9.2105263157895578E-3</v>
      </c>
      <c r="J86" s="50">
        <f>I86*'Расчет дотаций'!K88</f>
        <v>0.13815789473684337</v>
      </c>
      <c r="K86" s="51">
        <f t="shared" si="12"/>
        <v>0.69389908638625386</v>
      </c>
      <c r="L86" s="50">
        <f>'Расчет дотаций'!N88-1</f>
        <v>3.3333333333333437E-2</v>
      </c>
      <c r="M86" s="50">
        <f>L86*'Расчет дотаций'!O88</f>
        <v>0.50000000000000155</v>
      </c>
      <c r="N86" s="51">
        <f t="shared" si="13"/>
        <v>2.5112538364454751</v>
      </c>
      <c r="O86" s="50">
        <f>'Расчет дотаций'!R88-1</f>
        <v>1.1915887850467266E-2</v>
      </c>
      <c r="P86" s="50">
        <f>O86*'Расчет дотаций'!S88</f>
        <v>5.957943925233633E-2</v>
      </c>
      <c r="Q86" s="51">
        <f t="shared" si="14"/>
        <v>0.29923819079139852</v>
      </c>
      <c r="R86" s="50">
        <f>'Расчет дотаций'!V88-1</f>
        <v>4.581967213114746E-2</v>
      </c>
      <c r="S86" s="50">
        <f>R86*'Расчет дотаций'!W88</f>
        <v>0.4581967213114746</v>
      </c>
      <c r="T86" s="51">
        <f t="shared" si="15"/>
        <v>2.3012965484803503</v>
      </c>
      <c r="U86" s="50">
        <f>'Расчет дотаций'!Z88-1</f>
        <v>3.2386129434204936E-2</v>
      </c>
      <c r="V86" s="50">
        <f>U86*'Расчет дотаций'!AA88</f>
        <v>0.32386129434204936</v>
      </c>
      <c r="W86" s="51">
        <f t="shared" si="16"/>
        <v>1.6265958357853323</v>
      </c>
      <c r="X86" s="50">
        <f>'Расчет дотаций'!AD88-1</f>
        <v>-0.13241502604396582</v>
      </c>
      <c r="Y86" s="50">
        <f>X86*'Расчет дотаций'!AE88</f>
        <v>-1.3241502604396582</v>
      </c>
      <c r="Z86" s="51">
        <f t="shared" si="17"/>
        <v>-6.6505548431187131</v>
      </c>
      <c r="AA86" s="50" t="s">
        <v>439</v>
      </c>
      <c r="AB86" s="50" t="s">
        <v>439</v>
      </c>
      <c r="AC86" s="94" t="s">
        <v>439</v>
      </c>
      <c r="AD86" s="52">
        <f t="shared" si="18"/>
        <v>9.9551863842589627E-2</v>
      </c>
    </row>
    <row r="87" spans="1:30" ht="15" customHeight="1">
      <c r="A87" s="59" t="s">
        <v>72</v>
      </c>
      <c r="B87" s="49">
        <f>'Расчет дотаций'!AM89</f>
        <v>1.7999999999999545</v>
      </c>
      <c r="C87" s="50">
        <f>'Расчет дотаций'!B89-1</f>
        <v>0</v>
      </c>
      <c r="D87" s="50">
        <f>C87*'Расчет дотаций'!C89</f>
        <v>0</v>
      </c>
      <c r="E87" s="51">
        <f t="shared" si="10"/>
        <v>0</v>
      </c>
      <c r="F87" s="50">
        <f>'Расчет дотаций'!F89-1</f>
        <v>-5.6093225360457355E-3</v>
      </c>
      <c r="G87" s="50">
        <f>F87*'Расчет дотаций'!G89</f>
        <v>-5.6093225360457355E-2</v>
      </c>
      <c r="H87" s="51">
        <f t="shared" si="11"/>
        <v>-1.014223157172325</v>
      </c>
      <c r="I87" s="50">
        <f>'Расчет дотаций'!J89-1</f>
        <v>9.2105263157895578E-3</v>
      </c>
      <c r="J87" s="50">
        <f>I87*'Расчет дотаций'!K89</f>
        <v>0.13815789473684337</v>
      </c>
      <c r="K87" s="51">
        <f t="shared" si="12"/>
        <v>2.4980367109904509</v>
      </c>
      <c r="L87" s="50">
        <f>'Расчет дотаций'!N89-1</f>
        <v>3.3333333333333437E-2</v>
      </c>
      <c r="M87" s="50">
        <f>L87*'Расчет дотаций'!O89</f>
        <v>0.50000000000000155</v>
      </c>
      <c r="N87" s="51">
        <f t="shared" si="13"/>
        <v>9.040513811203482</v>
      </c>
      <c r="O87" s="50">
        <f>'Расчет дотаций'!R89-1</f>
        <v>1.1915887850467266E-2</v>
      </c>
      <c r="P87" s="50">
        <f>O87*'Расчет дотаций'!S89</f>
        <v>5.957943925233633E-2</v>
      </c>
      <c r="Q87" s="51">
        <f t="shared" si="14"/>
        <v>1.0772574868490077</v>
      </c>
      <c r="R87" s="50">
        <f>'Расчет дотаций'!V89-1</f>
        <v>4.581967213114746E-2</v>
      </c>
      <c r="S87" s="50">
        <f>R87*'Расчет дотаций'!W89</f>
        <v>0.4581967213114746</v>
      </c>
      <c r="T87" s="51">
        <f t="shared" si="15"/>
        <v>8.2846675745290508</v>
      </c>
      <c r="U87" s="50">
        <f>'Расчет дотаций'!Z89-1</f>
        <v>3.2386129434204936E-2</v>
      </c>
      <c r="V87" s="50">
        <f>U87*'Расчет дотаций'!AA89</f>
        <v>0.32386129434204936</v>
      </c>
      <c r="W87" s="51">
        <f t="shared" si="16"/>
        <v>5.8557450088270482</v>
      </c>
      <c r="X87" s="50">
        <f>'Расчет дотаций'!AD89-1</f>
        <v>-0.13241502604396582</v>
      </c>
      <c r="Y87" s="50">
        <f>X87*'Расчет дотаций'!AE89</f>
        <v>-1.3241502604396582</v>
      </c>
      <c r="Z87" s="51">
        <f t="shared" si="17"/>
        <v>-23.94199743522676</v>
      </c>
      <c r="AA87" s="50" t="s">
        <v>439</v>
      </c>
      <c r="AB87" s="50" t="s">
        <v>439</v>
      </c>
      <c r="AC87" s="94" t="s">
        <v>439</v>
      </c>
      <c r="AD87" s="52">
        <f t="shared" si="18"/>
        <v>9.9551863842589627E-2</v>
      </c>
    </row>
    <row r="88" spans="1:30" ht="15" customHeight="1">
      <c r="A88" s="59" t="s">
        <v>73</v>
      </c>
      <c r="B88" s="49">
        <f>'Расчет дотаций'!AM90</f>
        <v>1.7999999999999545</v>
      </c>
      <c r="C88" s="50">
        <f>'Расчет дотаций'!B90-1</f>
        <v>0</v>
      </c>
      <c r="D88" s="50">
        <f>C88*'Расчет дотаций'!C90</f>
        <v>0</v>
      </c>
      <c r="E88" s="51">
        <f t="shared" si="10"/>
        <v>0</v>
      </c>
      <c r="F88" s="50">
        <f>'Расчет дотаций'!F90-1</f>
        <v>-5.6093225360457355E-3</v>
      </c>
      <c r="G88" s="50">
        <f>F88*'Расчет дотаций'!G90</f>
        <v>-5.6093225360457355E-2</v>
      </c>
      <c r="H88" s="51">
        <f t="shared" si="11"/>
        <v>-1.014223157172325</v>
      </c>
      <c r="I88" s="50">
        <f>'Расчет дотаций'!J90-1</f>
        <v>9.2105263157895578E-3</v>
      </c>
      <c r="J88" s="50">
        <f>I88*'Расчет дотаций'!K90</f>
        <v>0.13815789473684337</v>
      </c>
      <c r="K88" s="51">
        <f t="shared" si="12"/>
        <v>2.4980367109904509</v>
      </c>
      <c r="L88" s="50">
        <f>'Расчет дотаций'!N90-1</f>
        <v>3.3333333333333437E-2</v>
      </c>
      <c r="M88" s="50">
        <f>L88*'Расчет дотаций'!O90</f>
        <v>0.50000000000000155</v>
      </c>
      <c r="N88" s="51">
        <f t="shared" si="13"/>
        <v>9.040513811203482</v>
      </c>
      <c r="O88" s="50">
        <f>'Расчет дотаций'!R90-1</f>
        <v>1.1915887850467266E-2</v>
      </c>
      <c r="P88" s="50">
        <f>O88*'Расчет дотаций'!S90</f>
        <v>5.957943925233633E-2</v>
      </c>
      <c r="Q88" s="51">
        <f t="shared" si="14"/>
        <v>1.0772574868490077</v>
      </c>
      <c r="R88" s="50">
        <f>'Расчет дотаций'!V90-1</f>
        <v>4.581967213114746E-2</v>
      </c>
      <c r="S88" s="50">
        <f>R88*'Расчет дотаций'!W90</f>
        <v>0.4581967213114746</v>
      </c>
      <c r="T88" s="51">
        <f t="shared" si="15"/>
        <v>8.2846675745290508</v>
      </c>
      <c r="U88" s="50">
        <f>'Расчет дотаций'!Z90-1</f>
        <v>3.2386129434204936E-2</v>
      </c>
      <c r="V88" s="50">
        <f>U88*'Расчет дотаций'!AA90</f>
        <v>0.32386129434204936</v>
      </c>
      <c r="W88" s="51">
        <f t="shared" si="16"/>
        <v>5.8557450088270482</v>
      </c>
      <c r="X88" s="50">
        <f>'Расчет дотаций'!AD90-1</f>
        <v>-0.13241502604396582</v>
      </c>
      <c r="Y88" s="50">
        <f>X88*'Расчет дотаций'!AE90</f>
        <v>-1.3241502604396582</v>
      </c>
      <c r="Z88" s="51">
        <f t="shared" si="17"/>
        <v>-23.94199743522676</v>
      </c>
      <c r="AA88" s="50" t="s">
        <v>439</v>
      </c>
      <c r="AB88" s="50" t="s">
        <v>439</v>
      </c>
      <c r="AC88" s="94" t="s">
        <v>439</v>
      </c>
      <c r="AD88" s="52">
        <f t="shared" si="18"/>
        <v>9.9551863842589627E-2</v>
      </c>
    </row>
    <row r="89" spans="1:30" ht="15" customHeight="1">
      <c r="A89" s="59" t="s">
        <v>74</v>
      </c>
      <c r="B89" s="49">
        <f>'Расчет дотаций'!AM91</f>
        <v>0.89999999999997726</v>
      </c>
      <c r="C89" s="50">
        <f>'Расчет дотаций'!B91-1</f>
        <v>0</v>
      </c>
      <c r="D89" s="50">
        <f>C89*'Расчет дотаций'!C91</f>
        <v>0</v>
      </c>
      <c r="E89" s="51">
        <f t="shared" si="10"/>
        <v>0</v>
      </c>
      <c r="F89" s="50">
        <f>'Расчет дотаций'!F91-1</f>
        <v>-5.6093225360457355E-3</v>
      </c>
      <c r="G89" s="50">
        <f>F89*'Расчет дотаций'!G91</f>
        <v>-5.6093225360457355E-2</v>
      </c>
      <c r="H89" s="51">
        <f t="shared" si="11"/>
        <v>-0.50711157858616251</v>
      </c>
      <c r="I89" s="50">
        <f>'Расчет дотаций'!J91-1</f>
        <v>9.2105263157895578E-3</v>
      </c>
      <c r="J89" s="50">
        <f>I89*'Расчет дотаций'!K91</f>
        <v>0.13815789473684337</v>
      </c>
      <c r="K89" s="51">
        <f t="shared" si="12"/>
        <v>1.2490183554952254</v>
      </c>
      <c r="L89" s="50">
        <f>'Расчет дотаций'!N91-1</f>
        <v>3.3333333333333437E-2</v>
      </c>
      <c r="M89" s="50">
        <f>L89*'Расчет дотаций'!O91</f>
        <v>0.50000000000000155</v>
      </c>
      <c r="N89" s="51">
        <f t="shared" si="13"/>
        <v>4.520256905601741</v>
      </c>
      <c r="O89" s="50">
        <f>'Расчет дотаций'!R91-1</f>
        <v>1.1915887850467266E-2</v>
      </c>
      <c r="P89" s="50">
        <f>O89*'Расчет дотаций'!S91</f>
        <v>5.957943925233633E-2</v>
      </c>
      <c r="Q89" s="51">
        <f t="shared" si="14"/>
        <v>0.53862874342450384</v>
      </c>
      <c r="R89" s="50">
        <f>'Расчет дотаций'!V91-1</f>
        <v>4.581967213114746E-2</v>
      </c>
      <c r="S89" s="50">
        <f>R89*'Расчет дотаций'!W91</f>
        <v>0.4581967213114746</v>
      </c>
      <c r="T89" s="51">
        <f t="shared" si="15"/>
        <v>4.1423337872645254</v>
      </c>
      <c r="U89" s="50">
        <f>'Расчет дотаций'!Z91-1</f>
        <v>3.2386129434204936E-2</v>
      </c>
      <c r="V89" s="50">
        <f>U89*'Расчет дотаций'!AA91</f>
        <v>0.32386129434204936</v>
      </c>
      <c r="W89" s="51">
        <f t="shared" si="16"/>
        <v>2.9278725044135241</v>
      </c>
      <c r="X89" s="50">
        <f>'Расчет дотаций'!AD91-1</f>
        <v>-0.13241502604396582</v>
      </c>
      <c r="Y89" s="50">
        <f>X89*'Расчет дотаций'!AE91</f>
        <v>-1.3241502604396582</v>
      </c>
      <c r="Z89" s="51">
        <f t="shared" si="17"/>
        <v>-11.97099871761338</v>
      </c>
      <c r="AA89" s="50" t="s">
        <v>439</v>
      </c>
      <c r="AB89" s="50" t="s">
        <v>439</v>
      </c>
      <c r="AC89" s="94" t="s">
        <v>439</v>
      </c>
      <c r="AD89" s="52">
        <f t="shared" si="18"/>
        <v>9.9551863842589627E-2</v>
      </c>
    </row>
    <row r="90" spans="1:30" ht="15" customHeight="1">
      <c r="A90" s="56" t="s">
        <v>75</v>
      </c>
      <c r="B90" s="49">
        <f>'Расчет дотаций'!AM92</f>
        <v>0</v>
      </c>
      <c r="C90" s="50">
        <f>'Расчет дотаций'!B92-1</f>
        <v>-1</v>
      </c>
      <c r="D90" s="50">
        <f>C90*'Расчет дотаций'!C92</f>
        <v>0</v>
      </c>
      <c r="E90" s="51" t="e">
        <f t="shared" si="10"/>
        <v>#DIV/0!</v>
      </c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</row>
    <row r="91" spans="1:30" ht="15" customHeight="1">
      <c r="A91" s="59" t="s">
        <v>76</v>
      </c>
      <c r="B91" s="49">
        <f>'Расчет дотаций'!AM93</f>
        <v>-91.5</v>
      </c>
      <c r="C91" s="50">
        <f>'Расчет дотаций'!B93-1</f>
        <v>0</v>
      </c>
      <c r="D91" s="50">
        <f>C91*'Расчет дотаций'!C93</f>
        <v>0</v>
      </c>
      <c r="E91" s="51">
        <f t="shared" si="10"/>
        <v>0</v>
      </c>
      <c r="F91" s="50">
        <f>'Расчет дотаций'!F93-1</f>
        <v>4.0776936232592043E-2</v>
      </c>
      <c r="G91" s="50">
        <f>F91*'Расчет дотаций'!G93</f>
        <v>0.40776936232592043</v>
      </c>
      <c r="H91" s="51">
        <f t="shared" si="11"/>
        <v>7.9751770406387346</v>
      </c>
      <c r="I91" s="50">
        <f>'Расчет дотаций'!J93-1</f>
        <v>2.4999999999999911E-2</v>
      </c>
      <c r="J91" s="50">
        <f>I91*'Расчет дотаций'!K93</f>
        <v>0.37499999999999867</v>
      </c>
      <c r="K91" s="51">
        <f t="shared" si="12"/>
        <v>7.3342719354406185</v>
      </c>
      <c r="L91" s="50">
        <f>'Расчет дотаций'!N93-1</f>
        <v>-0.375</v>
      </c>
      <c r="M91" s="50">
        <f>L91*'Расчет дотаций'!O93</f>
        <v>-5.625</v>
      </c>
      <c r="N91" s="51">
        <f t="shared" si="13"/>
        <v>-110.01407903160965</v>
      </c>
      <c r="O91" s="50">
        <f>'Расчет дотаций'!R93-1</f>
        <v>5.2000000000000046E-2</v>
      </c>
      <c r="P91" s="50">
        <f>O91*'Расчет дотаций'!S93</f>
        <v>0.26000000000000023</v>
      </c>
      <c r="Q91" s="51">
        <f t="shared" si="14"/>
        <v>5.0850952085721843</v>
      </c>
      <c r="R91" s="50">
        <f>'Расчет дотаций'!V93-1</f>
        <v>5.8671428571428486E-3</v>
      </c>
      <c r="S91" s="50">
        <f>R91*'Расчет дотаций'!W93</f>
        <v>5.8671428571428486E-2</v>
      </c>
      <c r="T91" s="51">
        <f t="shared" si="15"/>
        <v>1.1474992319563686</v>
      </c>
      <c r="U91" s="50">
        <f>'Расчет дотаций'!Z93-1</f>
        <v>-3.3289136145880915E-3</v>
      </c>
      <c r="V91" s="50">
        <f>U91*'Расчет дотаций'!AA93</f>
        <v>-3.3289136145880915E-2</v>
      </c>
      <c r="W91" s="51">
        <f t="shared" si="16"/>
        <v>-0.65107087197279234</v>
      </c>
      <c r="X91" s="50">
        <f>'Расчет дотаций'!AD93-1</f>
        <v>-1.215301362194432E-2</v>
      </c>
      <c r="Y91" s="50">
        <f>X91*'Расчет дотаций'!AE93</f>
        <v>-0.1215301362194432</v>
      </c>
      <c r="Z91" s="51">
        <f t="shared" si="17"/>
        <v>-2.3768935130254421</v>
      </c>
      <c r="AA91" s="50" t="s">
        <v>439</v>
      </c>
      <c r="AB91" s="50" t="s">
        <v>439</v>
      </c>
      <c r="AC91" s="94" t="s">
        <v>439</v>
      </c>
      <c r="AD91" s="52">
        <f t="shared" si="18"/>
        <v>-4.678378481467977</v>
      </c>
    </row>
    <row r="92" spans="1:30" ht="15" customHeight="1">
      <c r="A92" s="59" t="s">
        <v>77</v>
      </c>
      <c r="B92" s="49">
        <f>'Расчет дотаций'!AM94</f>
        <v>-63.200000000000045</v>
      </c>
      <c r="C92" s="50">
        <f>'Расчет дотаций'!B94-1</f>
        <v>0</v>
      </c>
      <c r="D92" s="50">
        <f>C92*'Расчет дотаций'!C94</f>
        <v>0</v>
      </c>
      <c r="E92" s="51">
        <f t="shared" si="10"/>
        <v>0</v>
      </c>
      <c r="F92" s="50">
        <f>'Расчет дотаций'!F94-1</f>
        <v>4.0776936232592043E-2</v>
      </c>
      <c r="G92" s="50">
        <f>F92*'Расчет дотаций'!G94</f>
        <v>0.40776936232592043</v>
      </c>
      <c r="H92" s="51">
        <f t="shared" si="11"/>
        <v>5.5085375843537525</v>
      </c>
      <c r="I92" s="50">
        <f>'Расчет дотаций'!J94-1</f>
        <v>2.4999999999999911E-2</v>
      </c>
      <c r="J92" s="50">
        <f>I92*'Расчет дотаций'!K94</f>
        <v>0.37499999999999867</v>
      </c>
      <c r="K92" s="51">
        <f t="shared" si="12"/>
        <v>5.0658577739874024</v>
      </c>
      <c r="L92" s="50">
        <f>'Расчет дотаций'!N94-1</f>
        <v>-0.375</v>
      </c>
      <c r="M92" s="50">
        <f>L92*'Расчет дотаций'!O94</f>
        <v>-5.625</v>
      </c>
      <c r="N92" s="51">
        <f t="shared" si="13"/>
        <v>-75.987866609811306</v>
      </c>
      <c r="O92" s="50">
        <f>'Расчет дотаций'!R94-1</f>
        <v>5.2000000000000046E-2</v>
      </c>
      <c r="P92" s="50">
        <f>O92*'Расчет дотаций'!S94</f>
        <v>0.26000000000000023</v>
      </c>
      <c r="Q92" s="51">
        <f t="shared" si="14"/>
        <v>3.512328056631282</v>
      </c>
      <c r="R92" s="50">
        <f>'Расчет дотаций'!V94-1</f>
        <v>5.8671428571428486E-3</v>
      </c>
      <c r="S92" s="50">
        <f>R92*'Расчет дотаций'!W94</f>
        <v>5.8671428571428486E-2</v>
      </c>
      <c r="T92" s="51">
        <f t="shared" si="15"/>
        <v>0.79258963343871647</v>
      </c>
      <c r="U92" s="50">
        <f>'Расчет дотаций'!Z94-1</f>
        <v>-3.3289136145880915E-3</v>
      </c>
      <c r="V92" s="50">
        <f>U92*'Расчет дотаций'!AA94</f>
        <v>-3.3289136145880915E-2</v>
      </c>
      <c r="W92" s="51">
        <f t="shared" si="16"/>
        <v>-0.4497014110238306</v>
      </c>
      <c r="X92" s="50">
        <f>'Расчет дотаций'!AD94-1</f>
        <v>-1.215301362194432E-2</v>
      </c>
      <c r="Y92" s="50">
        <f>X92*'Расчет дотаций'!AE94</f>
        <v>-0.1215301362194432</v>
      </c>
      <c r="Z92" s="51">
        <f t="shared" si="17"/>
        <v>-1.6417450275760441</v>
      </c>
      <c r="AA92" s="50" t="s">
        <v>439</v>
      </c>
      <c r="AB92" s="50" t="s">
        <v>439</v>
      </c>
      <c r="AC92" s="94" t="s">
        <v>439</v>
      </c>
      <c r="AD92" s="52">
        <f t="shared" si="18"/>
        <v>-4.678378481467977</v>
      </c>
    </row>
    <row r="93" spans="1:30" ht="15" customHeight="1">
      <c r="A93" s="59" t="s">
        <v>78</v>
      </c>
      <c r="B93" s="49">
        <f>'Расчет дотаций'!AM95</f>
        <v>-161</v>
      </c>
      <c r="C93" s="50">
        <f>'Расчет дотаций'!B95-1</f>
        <v>0</v>
      </c>
      <c r="D93" s="50">
        <f>C93*'Расчет дотаций'!C95</f>
        <v>0</v>
      </c>
      <c r="E93" s="51">
        <f t="shared" si="10"/>
        <v>0</v>
      </c>
      <c r="F93" s="50">
        <f>'Расчет дотаций'!F95-1</f>
        <v>4.0776936232592043E-2</v>
      </c>
      <c r="G93" s="50">
        <f>F93*'Расчет дотаций'!G95</f>
        <v>0.40776936232592043</v>
      </c>
      <c r="H93" s="51">
        <f t="shared" si="11"/>
        <v>14.032825175331546</v>
      </c>
      <c r="I93" s="50">
        <f>'Расчет дотаций'!J95-1</f>
        <v>2.4999999999999911E-2</v>
      </c>
      <c r="J93" s="50">
        <f>I93*'Расчет дотаций'!K95</f>
        <v>0.37499999999999867</v>
      </c>
      <c r="K93" s="51">
        <f t="shared" si="12"/>
        <v>12.905112367278027</v>
      </c>
      <c r="L93" s="50">
        <f>'Расчет дотаций'!N95-1</f>
        <v>-0.375</v>
      </c>
      <c r="M93" s="50">
        <f>L93*'Расчет дотаций'!O95</f>
        <v>-5.625</v>
      </c>
      <c r="N93" s="51">
        <f t="shared" si="13"/>
        <v>-193.57668550917109</v>
      </c>
      <c r="O93" s="50">
        <f>'Расчет дотаций'!R95-1</f>
        <v>5.2000000000000046E-2</v>
      </c>
      <c r="P93" s="50">
        <f>O93*'Расчет дотаций'!S95</f>
        <v>0.26000000000000023</v>
      </c>
      <c r="Q93" s="51">
        <f t="shared" si="14"/>
        <v>8.9475445746461375</v>
      </c>
      <c r="R93" s="50">
        <f>'Расчет дотаций'!V95-1</f>
        <v>5.8671428571428486E-3</v>
      </c>
      <c r="S93" s="50">
        <f>R93*'Расчет дотаций'!W95</f>
        <v>5.8671428571428486E-2</v>
      </c>
      <c r="T93" s="51">
        <f t="shared" si="15"/>
        <v>2.0190970092347036</v>
      </c>
      <c r="U93" s="50">
        <f>'Расчет дотаций'!Z95-1</f>
        <v>-3.3289136145880915E-3</v>
      </c>
      <c r="V93" s="50">
        <f>U93*'Расчет дотаций'!AA95</f>
        <v>-3.3289136145880915E-2</v>
      </c>
      <c r="W93" s="51">
        <f t="shared" si="16"/>
        <v>-1.1456001135258969</v>
      </c>
      <c r="X93" s="50">
        <f>'Расчет дотаций'!AD95-1</f>
        <v>-1.215301362194432E-2</v>
      </c>
      <c r="Y93" s="50">
        <f>X93*'Расчет дотаций'!AE95</f>
        <v>-0.1215301362194432</v>
      </c>
      <c r="Z93" s="51">
        <f t="shared" si="17"/>
        <v>-4.1822935037934013</v>
      </c>
      <c r="AA93" s="50" t="s">
        <v>439</v>
      </c>
      <c r="AB93" s="50" t="s">
        <v>439</v>
      </c>
      <c r="AC93" s="94" t="s">
        <v>439</v>
      </c>
      <c r="AD93" s="52">
        <f t="shared" si="18"/>
        <v>-4.678378481467977</v>
      </c>
    </row>
    <row r="94" spans="1:30" ht="15" customHeight="1">
      <c r="A94" s="59" t="s">
        <v>79</v>
      </c>
      <c r="B94" s="49">
        <f>'Расчет дотаций'!AM96</f>
        <v>-161.40000000000009</v>
      </c>
      <c r="C94" s="50">
        <f>'Расчет дотаций'!B96-1</f>
        <v>0</v>
      </c>
      <c r="D94" s="50">
        <f>C94*'Расчет дотаций'!C96</f>
        <v>0</v>
      </c>
      <c r="E94" s="51">
        <f t="shared" si="10"/>
        <v>0</v>
      </c>
      <c r="F94" s="50">
        <f>'Расчет дотаций'!F96-1</f>
        <v>4.0776936232592043E-2</v>
      </c>
      <c r="G94" s="50">
        <f>F94*'Расчет дотаций'!G96</f>
        <v>0.40776936232592043</v>
      </c>
      <c r="H94" s="51">
        <f t="shared" si="11"/>
        <v>14.067689337257841</v>
      </c>
      <c r="I94" s="50">
        <f>'Расчет дотаций'!J96-1</f>
        <v>2.4999999999999911E-2</v>
      </c>
      <c r="J94" s="50">
        <f>I94*'Расчет дотаций'!K96</f>
        <v>0.37499999999999867</v>
      </c>
      <c r="K94" s="51">
        <f t="shared" si="12"/>
        <v>12.937174758252638</v>
      </c>
      <c r="L94" s="50">
        <f>'Расчет дотаций'!N96-1</f>
        <v>-0.375</v>
      </c>
      <c r="M94" s="50">
        <f>L94*'Расчет дотаций'!O96</f>
        <v>-5.625</v>
      </c>
      <c r="N94" s="51">
        <f t="shared" si="13"/>
        <v>-194.05762137379025</v>
      </c>
      <c r="O94" s="50">
        <f>'Расчет дотаций'!R96-1</f>
        <v>5.2000000000000046E-2</v>
      </c>
      <c r="P94" s="50">
        <f>O94*'Расчет дотаций'!S96</f>
        <v>0.26000000000000023</v>
      </c>
      <c r="Q94" s="51">
        <f t="shared" si="14"/>
        <v>8.9697744990552017</v>
      </c>
      <c r="R94" s="50">
        <f>'Расчет дотаций'!V96-1</f>
        <v>5.8671428571428486E-3</v>
      </c>
      <c r="S94" s="50">
        <f>R94*'Расчет дотаций'!W96</f>
        <v>5.8671428571428486E-2</v>
      </c>
      <c r="T94" s="51">
        <f t="shared" si="15"/>
        <v>2.0241133993197602</v>
      </c>
      <c r="U94" s="50">
        <f>'Расчет дотаций'!Z96-1</f>
        <v>-3.3289136145880915E-3</v>
      </c>
      <c r="V94" s="50">
        <f>U94*'Расчет дотаций'!AA96</f>
        <v>-3.3289136145880915E-2</v>
      </c>
      <c r="W94" s="51">
        <f t="shared" si="16"/>
        <v>-1.1484463249880736</v>
      </c>
      <c r="X94" s="50">
        <f>'Расчет дотаций'!AD96-1</f>
        <v>-1.215301362194432E-2</v>
      </c>
      <c r="Y94" s="50">
        <f>X94*'Расчет дотаций'!AE96</f>
        <v>-0.1215301362194432</v>
      </c>
      <c r="Z94" s="51">
        <f t="shared" si="17"/>
        <v>-4.1926842951071759</v>
      </c>
      <c r="AA94" s="50" t="s">
        <v>439</v>
      </c>
      <c r="AB94" s="50" t="s">
        <v>439</v>
      </c>
      <c r="AC94" s="94" t="s">
        <v>439</v>
      </c>
      <c r="AD94" s="52">
        <f t="shared" si="18"/>
        <v>-4.678378481467977</v>
      </c>
    </row>
    <row r="95" spans="1:30">
      <c r="A95" s="59" t="s">
        <v>80</v>
      </c>
      <c r="B95" s="49">
        <f>'Расчет дотаций'!AM97</f>
        <v>-113.70000000000005</v>
      </c>
      <c r="C95" s="50">
        <f>'Расчет дотаций'!B97-1</f>
        <v>0</v>
      </c>
      <c r="D95" s="50">
        <f>C95*'Расчет дотаций'!C97</f>
        <v>0</v>
      </c>
      <c r="E95" s="51">
        <f t="shared" si="10"/>
        <v>0</v>
      </c>
      <c r="F95" s="50">
        <f>'Расчет дотаций'!F97-1</f>
        <v>4.0776936232592043E-2</v>
      </c>
      <c r="G95" s="50">
        <f>F95*'Расчет дотаций'!G97</f>
        <v>0.40776936232592043</v>
      </c>
      <c r="H95" s="51">
        <f t="shared" si="11"/>
        <v>9.9101380275478093</v>
      </c>
      <c r="I95" s="50">
        <f>'Расчет дотаций'!J97-1</f>
        <v>2.4999999999999911E-2</v>
      </c>
      <c r="J95" s="50">
        <f>I95*'Расчет дотаций'!K97</f>
        <v>0.37499999999999867</v>
      </c>
      <c r="K95" s="51">
        <f t="shared" si="12"/>
        <v>9.1137346345311325</v>
      </c>
      <c r="L95" s="50">
        <f>'Расчет дотаций'!N97-1</f>
        <v>-0.375</v>
      </c>
      <c r="M95" s="50">
        <f>L95*'Расчет дотаций'!O97</f>
        <v>-5.625</v>
      </c>
      <c r="N95" s="51">
        <f t="shared" si="13"/>
        <v>-136.70601951796746</v>
      </c>
      <c r="O95" s="50">
        <f>'Расчет дотаций'!R97-1</f>
        <v>5.2000000000000046E-2</v>
      </c>
      <c r="P95" s="50">
        <f>O95*'Расчет дотаций'!S97</f>
        <v>0.26000000000000023</v>
      </c>
      <c r="Q95" s="51">
        <f t="shared" si="14"/>
        <v>6.3188560132749458</v>
      </c>
      <c r="R95" s="50">
        <f>'Расчет дотаций'!V97-1</f>
        <v>5.8671428571428486E-3</v>
      </c>
      <c r="S95" s="50">
        <f>R95*'Расчет дотаций'!W97</f>
        <v>5.8671428571428486E-2</v>
      </c>
      <c r="T95" s="51">
        <f t="shared" si="15"/>
        <v>1.425908881676931</v>
      </c>
      <c r="U95" s="50">
        <f>'Расчет дотаций'!Z97-1</f>
        <v>-3.3289136145880915E-3</v>
      </c>
      <c r="V95" s="50">
        <f>U95*'Расчет дотаций'!AA97</f>
        <v>-3.3289136145880915E-2</v>
      </c>
      <c r="W95" s="51">
        <f t="shared" si="16"/>
        <v>-0.80903560812356845</v>
      </c>
      <c r="X95" s="50">
        <f>'Расчет дотаций'!AD97-1</f>
        <v>-1.215301362194432E-2</v>
      </c>
      <c r="Y95" s="50">
        <f>X95*'Расчет дотаций'!AE97</f>
        <v>-0.1215301362194432</v>
      </c>
      <c r="Z95" s="51">
        <f t="shared" si="17"/>
        <v>-2.9535824309398127</v>
      </c>
      <c r="AA95" s="50" t="s">
        <v>439</v>
      </c>
      <c r="AB95" s="50" t="s">
        <v>439</v>
      </c>
      <c r="AC95" s="94" t="s">
        <v>439</v>
      </c>
      <c r="AD95" s="52">
        <f t="shared" si="18"/>
        <v>-4.678378481467977</v>
      </c>
    </row>
    <row r="96" spans="1:30" ht="15" customHeight="1">
      <c r="A96" s="59" t="s">
        <v>81</v>
      </c>
      <c r="B96" s="49">
        <f>'Расчет дотаций'!AM98</f>
        <v>-95.5</v>
      </c>
      <c r="C96" s="50">
        <f>'Расчет дотаций'!B98-1</f>
        <v>0</v>
      </c>
      <c r="D96" s="50">
        <f>C96*'Расчет дотаций'!C98</f>
        <v>0</v>
      </c>
      <c r="E96" s="51">
        <f t="shared" si="10"/>
        <v>0</v>
      </c>
      <c r="F96" s="50">
        <f>'Расчет дотаций'!F98-1</f>
        <v>4.0776936232592043E-2</v>
      </c>
      <c r="G96" s="50">
        <f>F96*'Расчет дотаций'!G98</f>
        <v>0.40776936232592043</v>
      </c>
      <c r="H96" s="51">
        <f t="shared" si="11"/>
        <v>8.3238186599016295</v>
      </c>
      <c r="I96" s="50">
        <f>'Расчет дотаций'!J98-1</f>
        <v>2.4999999999999911E-2</v>
      </c>
      <c r="J96" s="50">
        <f>I96*'Расчет дотаций'!K98</f>
        <v>0.37499999999999867</v>
      </c>
      <c r="K96" s="51">
        <f t="shared" si="12"/>
        <v>7.6548958451866556</v>
      </c>
      <c r="L96" s="50">
        <f>'Расчет дотаций'!N98-1</f>
        <v>-0.375</v>
      </c>
      <c r="M96" s="50">
        <f>L96*'Расчет дотаций'!O98</f>
        <v>-5.625</v>
      </c>
      <c r="N96" s="51">
        <f t="shared" si="13"/>
        <v>-114.82343767780024</v>
      </c>
      <c r="O96" s="50">
        <f>'Расчет дотаций'!R98-1</f>
        <v>5.2000000000000046E-2</v>
      </c>
      <c r="P96" s="50">
        <f>O96*'Расчет дотаций'!S98</f>
        <v>0.26000000000000023</v>
      </c>
      <c r="Q96" s="51">
        <f t="shared" si="14"/>
        <v>5.3073944526627717</v>
      </c>
      <c r="R96" s="50">
        <f>'Расчет дотаций'!V98-1</f>
        <v>5.8671428571428486E-3</v>
      </c>
      <c r="S96" s="50">
        <f>R96*'Расчет дотаций'!W98</f>
        <v>5.8671428571428486E-2</v>
      </c>
      <c r="T96" s="51">
        <f t="shared" si="15"/>
        <v>1.1976631328069203</v>
      </c>
      <c r="U96" s="50">
        <f>'Расчет дотаций'!Z98-1</f>
        <v>-3.3289136145880915E-3</v>
      </c>
      <c r="V96" s="50">
        <f>U96*'Расчет дотаций'!AA98</f>
        <v>-3.3289136145880915E-2</v>
      </c>
      <c r="W96" s="51">
        <f t="shared" si="16"/>
        <v>-0.67953298659455375</v>
      </c>
      <c r="X96" s="50">
        <f>'Расчет дотаций'!AD98-1</f>
        <v>-1.215301362194432E-2</v>
      </c>
      <c r="Y96" s="50">
        <f>X96*'Расчет дотаций'!AE98</f>
        <v>-0.1215301362194432</v>
      </c>
      <c r="Z96" s="51">
        <f t="shared" si="17"/>
        <v>-2.4808014261631661</v>
      </c>
      <c r="AA96" s="50" t="s">
        <v>439</v>
      </c>
      <c r="AB96" s="50" t="s">
        <v>439</v>
      </c>
      <c r="AC96" s="94" t="s">
        <v>439</v>
      </c>
      <c r="AD96" s="52">
        <f t="shared" si="18"/>
        <v>-4.678378481467977</v>
      </c>
    </row>
    <row r="97" spans="1:30" ht="15" customHeight="1">
      <c r="A97" s="59" t="s">
        <v>82</v>
      </c>
      <c r="B97" s="49">
        <f>'Расчет дотаций'!AM99</f>
        <v>-113.29999999999995</v>
      </c>
      <c r="C97" s="50">
        <f>'Расчет дотаций'!B99-1</f>
        <v>0</v>
      </c>
      <c r="D97" s="50">
        <f>C97*'Расчет дотаций'!C99</f>
        <v>0</v>
      </c>
      <c r="E97" s="51">
        <f t="shared" si="10"/>
        <v>0</v>
      </c>
      <c r="F97" s="50">
        <f>'Расчет дотаций'!F99-1</f>
        <v>4.0776936232592043E-2</v>
      </c>
      <c r="G97" s="50">
        <f>F97*'Расчет дотаций'!G99</f>
        <v>0.40776936232592043</v>
      </c>
      <c r="H97" s="51">
        <f t="shared" si="11"/>
        <v>9.8752738656215104</v>
      </c>
      <c r="I97" s="50">
        <f>'Расчет дотаций'!J99-1</f>
        <v>2.4999999999999911E-2</v>
      </c>
      <c r="J97" s="50">
        <f>I97*'Расчет дотаций'!K99</f>
        <v>0.37499999999999867</v>
      </c>
      <c r="K97" s="51">
        <f t="shared" si="12"/>
        <v>9.0816722435565218</v>
      </c>
      <c r="L97" s="50">
        <f>'Расчет дотаций'!N99-1</f>
        <v>-0.375</v>
      </c>
      <c r="M97" s="50">
        <f>L97*'Расчет дотаций'!O99</f>
        <v>-5.625</v>
      </c>
      <c r="N97" s="51">
        <f t="shared" si="13"/>
        <v>-136.22508365334829</v>
      </c>
      <c r="O97" s="50">
        <f>'Расчет дотаций'!R99-1</f>
        <v>5.2000000000000046E-2</v>
      </c>
      <c r="P97" s="50">
        <f>O97*'Расчет дотаций'!S99</f>
        <v>0.26000000000000023</v>
      </c>
      <c r="Q97" s="51">
        <f t="shared" si="14"/>
        <v>6.2966260888658825</v>
      </c>
      <c r="R97" s="50">
        <f>'Расчет дотаций'!V99-1</f>
        <v>5.8671428571428486E-3</v>
      </c>
      <c r="S97" s="50">
        <f>R97*'Расчет дотаций'!W99</f>
        <v>5.8671428571428486E-2</v>
      </c>
      <c r="T97" s="51">
        <f t="shared" si="15"/>
        <v>1.4208924915918746</v>
      </c>
      <c r="U97" s="50">
        <f>'Расчет дотаций'!Z99-1</f>
        <v>-3.3289136145880915E-3</v>
      </c>
      <c r="V97" s="50">
        <f>U97*'Расчет дотаций'!AA99</f>
        <v>-3.3289136145880915E-2</v>
      </c>
      <c r="W97" s="51">
        <f t="shared" si="16"/>
        <v>-0.80618939666139167</v>
      </c>
      <c r="X97" s="50">
        <f>'Расчет дотаций'!AD99-1</f>
        <v>-1.215301362194432E-2</v>
      </c>
      <c r="Y97" s="50">
        <f>X97*'Расчет дотаций'!AE99</f>
        <v>-0.1215301362194432</v>
      </c>
      <c r="Z97" s="51">
        <f t="shared" si="17"/>
        <v>-2.943191639626038</v>
      </c>
      <c r="AA97" s="50" t="s">
        <v>439</v>
      </c>
      <c r="AB97" s="50" t="s">
        <v>439</v>
      </c>
      <c r="AC97" s="94" t="s">
        <v>439</v>
      </c>
      <c r="AD97" s="52">
        <f t="shared" si="18"/>
        <v>-4.678378481467977</v>
      </c>
    </row>
    <row r="98" spans="1:30" ht="15" customHeight="1">
      <c r="A98" s="59" t="s">
        <v>83</v>
      </c>
      <c r="B98" s="49">
        <f>'Расчет дотаций'!AM100</f>
        <v>-112.20000000000005</v>
      </c>
      <c r="C98" s="50">
        <f>'Расчет дотаций'!B100-1</f>
        <v>0</v>
      </c>
      <c r="D98" s="50">
        <f>C98*'Расчет дотаций'!C100</f>
        <v>0</v>
      </c>
      <c r="E98" s="51">
        <f t="shared" si="10"/>
        <v>0</v>
      </c>
      <c r="F98" s="50">
        <f>'Расчет дотаций'!F100-1</f>
        <v>4.0776936232592043E-2</v>
      </c>
      <c r="G98" s="50">
        <f>F98*'Расчет дотаций'!G100</f>
        <v>0.40776936232592043</v>
      </c>
      <c r="H98" s="51">
        <f t="shared" si="11"/>
        <v>9.7793974203242229</v>
      </c>
      <c r="I98" s="50">
        <f>'Расчет дотаций'!J100-1</f>
        <v>2.4999999999999911E-2</v>
      </c>
      <c r="J98" s="50">
        <f>I98*'Расчет дотаций'!K100</f>
        <v>0.37499999999999867</v>
      </c>
      <c r="K98" s="51">
        <f t="shared" si="12"/>
        <v>8.9935006683763685</v>
      </c>
      <c r="L98" s="50">
        <f>'Расчет дотаций'!N100-1</f>
        <v>-0.375</v>
      </c>
      <c r="M98" s="50">
        <f>L98*'Расчет дотаций'!O100</f>
        <v>-5.625</v>
      </c>
      <c r="N98" s="51">
        <f t="shared" si="13"/>
        <v>-134.902510025646</v>
      </c>
      <c r="O98" s="50">
        <f>'Расчет дотаций'!R100-1</f>
        <v>5.2000000000000046E-2</v>
      </c>
      <c r="P98" s="50">
        <f>O98*'Расчет дотаций'!S100</f>
        <v>0.26000000000000023</v>
      </c>
      <c r="Q98" s="51">
        <f t="shared" si="14"/>
        <v>6.2354937967409754</v>
      </c>
      <c r="R98" s="50">
        <f>'Расчет дотаций'!V100-1</f>
        <v>5.8671428571428486E-3</v>
      </c>
      <c r="S98" s="50">
        <f>R98*'Расчет дотаций'!W100</f>
        <v>5.8671428571428486E-2</v>
      </c>
      <c r="T98" s="51">
        <f t="shared" si="15"/>
        <v>1.4070974188579741</v>
      </c>
      <c r="U98" s="50">
        <f>'Расчет дотаций'!Z100-1</f>
        <v>-3.3289136145880915E-3</v>
      </c>
      <c r="V98" s="50">
        <f>U98*'Расчет дотаций'!AA100</f>
        <v>-3.3289136145880915E-2</v>
      </c>
      <c r="W98" s="51">
        <f t="shared" si="16"/>
        <v>-0.79836231514040801</v>
      </c>
      <c r="X98" s="50">
        <f>'Расчет дотаций'!AD100-1</f>
        <v>-1.215301362194432E-2</v>
      </c>
      <c r="Y98" s="50">
        <f>X98*'Расчет дотаций'!AE100</f>
        <v>-0.1215301362194432</v>
      </c>
      <c r="Z98" s="51">
        <f t="shared" si="17"/>
        <v>-2.9146169635131658</v>
      </c>
      <c r="AA98" s="50" t="s">
        <v>439</v>
      </c>
      <c r="AB98" s="50" t="s">
        <v>439</v>
      </c>
      <c r="AC98" s="94" t="s">
        <v>439</v>
      </c>
      <c r="AD98" s="52">
        <f t="shared" si="18"/>
        <v>-4.678378481467977</v>
      </c>
    </row>
    <row r="99" spans="1:30" ht="15" customHeight="1">
      <c r="A99" s="59" t="s">
        <v>84</v>
      </c>
      <c r="B99" s="49">
        <f>'Расчет дотаций'!AM101</f>
        <v>-115.20000000000005</v>
      </c>
      <c r="C99" s="50">
        <f>'Расчет дотаций'!B101-1</f>
        <v>0</v>
      </c>
      <c r="D99" s="50">
        <f>C99*'Расчет дотаций'!C101</f>
        <v>0</v>
      </c>
      <c r="E99" s="51">
        <f t="shared" si="10"/>
        <v>0</v>
      </c>
      <c r="F99" s="50">
        <f>'Расчет дотаций'!F101-1</f>
        <v>4.0776936232592043E-2</v>
      </c>
      <c r="G99" s="50">
        <f>F99*'Расчет дотаций'!G101</f>
        <v>0.40776936232592043</v>
      </c>
      <c r="H99" s="51">
        <f t="shared" si="11"/>
        <v>10.040878634771396</v>
      </c>
      <c r="I99" s="50">
        <f>'Расчет дотаций'!J101-1</f>
        <v>2.4999999999999911E-2</v>
      </c>
      <c r="J99" s="50">
        <f>I99*'Расчет дотаций'!K101</f>
        <v>0.37499999999999867</v>
      </c>
      <c r="K99" s="51">
        <f t="shared" si="12"/>
        <v>9.2339686006858965</v>
      </c>
      <c r="L99" s="50">
        <f>'Расчет дотаций'!N101-1</f>
        <v>-0.375</v>
      </c>
      <c r="M99" s="50">
        <f>L99*'Расчет дотаций'!O101</f>
        <v>-5.625</v>
      </c>
      <c r="N99" s="51">
        <f t="shared" si="13"/>
        <v>-138.50952901028893</v>
      </c>
      <c r="O99" s="50">
        <f>'Расчет дотаций'!R101-1</f>
        <v>5.2000000000000046E-2</v>
      </c>
      <c r="P99" s="50">
        <f>O99*'Расчет дотаций'!S101</f>
        <v>0.26000000000000023</v>
      </c>
      <c r="Q99" s="51">
        <f t="shared" si="14"/>
        <v>6.4022182298089163</v>
      </c>
      <c r="R99" s="50">
        <f>'Расчет дотаций'!V101-1</f>
        <v>5.8671428571428486E-3</v>
      </c>
      <c r="S99" s="50">
        <f>R99*'Расчет дотаций'!W101</f>
        <v>5.8671428571428486E-2</v>
      </c>
      <c r="T99" s="51">
        <f t="shared" si="15"/>
        <v>1.4447203444958878</v>
      </c>
      <c r="U99" s="50">
        <f>'Расчет дотаций'!Z101-1</f>
        <v>-3.3289136145880915E-3</v>
      </c>
      <c r="V99" s="50">
        <f>U99*'Расчет дотаций'!AA101</f>
        <v>-3.3289136145880915E-2</v>
      </c>
      <c r="W99" s="51">
        <f t="shared" si="16"/>
        <v>-0.819708901106729</v>
      </c>
      <c r="X99" s="50">
        <f>'Расчет дотаций'!AD101-1</f>
        <v>-1.215301362194432E-2</v>
      </c>
      <c r="Y99" s="50">
        <f>X99*'Расчет дотаций'!AE101</f>
        <v>-0.1215301362194432</v>
      </c>
      <c r="Z99" s="51">
        <f t="shared" si="17"/>
        <v>-2.9925478983664591</v>
      </c>
      <c r="AA99" s="50" t="s">
        <v>439</v>
      </c>
      <c r="AB99" s="50" t="s">
        <v>439</v>
      </c>
      <c r="AC99" s="94" t="s">
        <v>439</v>
      </c>
      <c r="AD99" s="52">
        <f t="shared" si="18"/>
        <v>-4.678378481467977</v>
      </c>
    </row>
    <row r="100" spans="1:30" ht="15" customHeight="1">
      <c r="A100" s="56" t="s">
        <v>85</v>
      </c>
      <c r="B100" s="49">
        <f>'Расчет дотаций'!AM102</f>
        <v>0</v>
      </c>
      <c r="C100" s="50">
        <f>'Расчет дотаций'!B102-1</f>
        <v>-1</v>
      </c>
      <c r="D100" s="50">
        <f>C100*'Расчет дотаций'!C102</f>
        <v>0</v>
      </c>
      <c r="E100" s="51" t="e">
        <f t="shared" si="10"/>
        <v>#DIV/0!</v>
      </c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</row>
    <row r="101" spans="1:30" ht="15" customHeight="1">
      <c r="A101" s="59" t="s">
        <v>86</v>
      </c>
      <c r="B101" s="49">
        <f>'Расчет дотаций'!AM103</f>
        <v>46.400000000000091</v>
      </c>
      <c r="C101" s="50">
        <f>'Расчет дотаций'!B103-1</f>
        <v>0</v>
      </c>
      <c r="D101" s="50">
        <f>C101*'Расчет дотаций'!C103</f>
        <v>0</v>
      </c>
      <c r="E101" s="51">
        <f t="shared" si="10"/>
        <v>0</v>
      </c>
      <c r="F101" s="50">
        <f>'Расчет дотаций'!F103-1</f>
        <v>8.8051535474761744E-2</v>
      </c>
      <c r="G101" s="50">
        <f>F101*'Расчет дотаций'!G103</f>
        <v>0.88051535474761744</v>
      </c>
      <c r="H101" s="51">
        <f t="shared" si="11"/>
        <v>11.005966166058213</v>
      </c>
      <c r="I101" s="50">
        <f>'Расчет дотаций'!J103-1</f>
        <v>2.9880478087649376E-3</v>
      </c>
      <c r="J101" s="50">
        <f>I101*'Расчет дотаций'!K103</f>
        <v>4.4820717131474064E-2</v>
      </c>
      <c r="K101" s="51">
        <f t="shared" si="12"/>
        <v>0.56023474619458824</v>
      </c>
      <c r="L101" s="50">
        <f>'Расчет дотаций'!N103-1</f>
        <v>0.30000000000000004</v>
      </c>
      <c r="M101" s="50">
        <f>L101*'Расчет дотаций'!O103</f>
        <v>4.5000000000000009</v>
      </c>
      <c r="N101" s="51">
        <f t="shared" si="13"/>
        <v>56.24756851793672</v>
      </c>
      <c r="O101" s="50">
        <f>'Расчет дотаций'!R103-1</f>
        <v>0.29599156118143455</v>
      </c>
      <c r="P101" s="50">
        <f>O101*'Расчет дотаций'!S103</f>
        <v>1.4799578059071727</v>
      </c>
      <c r="Q101" s="51">
        <f t="shared" si="14"/>
        <v>18.498672909204217</v>
      </c>
      <c r="R101" s="50">
        <f>'Расчет дотаций'!V103-1</f>
        <v>-7.2272727272727266E-2</v>
      </c>
      <c r="S101" s="50">
        <f>R101*'Расчет дотаций'!W103</f>
        <v>-0.72272727272727266</v>
      </c>
      <c r="T101" s="51">
        <f t="shared" si="15"/>
        <v>-9.0337003983352879</v>
      </c>
      <c r="U101" s="50">
        <f>'Расчет дотаций'!Z103-1</f>
        <v>2.6720647773270656E-4</v>
      </c>
      <c r="V101" s="50">
        <f>U101*'Расчет дотаций'!AA103</f>
        <v>2.6720647773270656E-3</v>
      </c>
      <c r="W101" s="51">
        <f t="shared" si="16"/>
        <v>3.3399365921570986E-2</v>
      </c>
      <c r="X101" s="50">
        <f>'Расчет дотаций'!AD103-1</f>
        <v>-0.24730782066970736</v>
      </c>
      <c r="Y101" s="50">
        <f>X101*'Расчет дотаций'!AE103</f>
        <v>-2.4730782066970738</v>
      </c>
      <c r="Z101" s="51">
        <f t="shared" si="17"/>
        <v>-30.912141306979933</v>
      </c>
      <c r="AA101" s="50" t="s">
        <v>439</v>
      </c>
      <c r="AB101" s="50" t="s">
        <v>439</v>
      </c>
      <c r="AC101" s="94" t="s">
        <v>439</v>
      </c>
      <c r="AD101" s="52">
        <f t="shared" si="18"/>
        <v>3.712160463139246</v>
      </c>
    </row>
    <row r="102" spans="1:30" ht="15" customHeight="1">
      <c r="A102" s="59" t="s">
        <v>87</v>
      </c>
      <c r="B102" s="49">
        <f>'Расчет дотаций'!AM104</f>
        <v>102.5</v>
      </c>
      <c r="C102" s="50">
        <f>'Расчет дотаций'!B104-1</f>
        <v>0</v>
      </c>
      <c r="D102" s="50">
        <f>C102*'Расчет дотаций'!C104</f>
        <v>0</v>
      </c>
      <c r="E102" s="51">
        <f t="shared" si="10"/>
        <v>0</v>
      </c>
      <c r="F102" s="50">
        <f>'Расчет дотаций'!F104-1</f>
        <v>8.8051535474761744E-2</v>
      </c>
      <c r="G102" s="50">
        <f>F102*'Расчет дотаций'!G104</f>
        <v>0.88051535474761744</v>
      </c>
      <c r="H102" s="51">
        <f t="shared" si="11"/>
        <v>24.312748534934585</v>
      </c>
      <c r="I102" s="50">
        <f>'Расчет дотаций'!J104-1</f>
        <v>2.9880478087649376E-3</v>
      </c>
      <c r="J102" s="50">
        <f>I102*'Расчет дотаций'!K104</f>
        <v>4.4820717131474064E-2</v>
      </c>
      <c r="K102" s="51">
        <f t="shared" si="12"/>
        <v>1.2375875320031291</v>
      </c>
      <c r="L102" s="50">
        <f>'Расчет дотаций'!N104-1</f>
        <v>0.30000000000000004</v>
      </c>
      <c r="M102" s="50">
        <f>L102*'Расчет дотаций'!O104</f>
        <v>4.5000000000000009</v>
      </c>
      <c r="N102" s="51">
        <f t="shared" si="13"/>
        <v>124.25378821311429</v>
      </c>
      <c r="O102" s="50">
        <f>'Расчет дотаций'!R104-1</f>
        <v>0.29599156118143455</v>
      </c>
      <c r="P102" s="50">
        <f>O102*'Расчет дотаций'!S104</f>
        <v>1.4799578059071727</v>
      </c>
      <c r="Q102" s="51">
        <f t="shared" si="14"/>
        <v>40.864525284341134</v>
      </c>
      <c r="R102" s="50">
        <f>'Расчет дотаций'!V104-1</f>
        <v>-7.2272727272727266E-2</v>
      </c>
      <c r="S102" s="50">
        <f>R102*'Расчет дотаций'!W104</f>
        <v>-0.72272727272727266</v>
      </c>
      <c r="T102" s="51">
        <f t="shared" si="15"/>
        <v>-19.955911440288048</v>
      </c>
      <c r="U102" s="50">
        <f>'Расчет дотаций'!Z104-1</f>
        <v>2.6720647773270656E-4</v>
      </c>
      <c r="V102" s="50">
        <f>U102*'Расчет дотаций'!AA104</f>
        <v>2.6720647773270656E-3</v>
      </c>
      <c r="W102" s="51">
        <f t="shared" si="16"/>
        <v>7.3780926874159894E-2</v>
      </c>
      <c r="X102" s="50">
        <f>'Расчет дотаций'!AD104-1</f>
        <v>-0.24730782066970736</v>
      </c>
      <c r="Y102" s="50">
        <f>X102*'Расчет дотаций'!AE104</f>
        <v>-2.4730782066970738</v>
      </c>
      <c r="Z102" s="51">
        <f t="shared" si="17"/>
        <v>-68.286519050979251</v>
      </c>
      <c r="AA102" s="50" t="s">
        <v>439</v>
      </c>
      <c r="AB102" s="50" t="s">
        <v>439</v>
      </c>
      <c r="AC102" s="94" t="s">
        <v>439</v>
      </c>
      <c r="AD102" s="52">
        <f t="shared" si="18"/>
        <v>3.712160463139246</v>
      </c>
    </row>
    <row r="103" spans="1:30" ht="15" customHeight="1">
      <c r="A103" s="59" t="s">
        <v>88</v>
      </c>
      <c r="B103" s="49">
        <f>'Расчет дотаций'!AM105</f>
        <v>49.900000000000091</v>
      </c>
      <c r="C103" s="50">
        <f>'Расчет дотаций'!B105-1</f>
        <v>0</v>
      </c>
      <c r="D103" s="50">
        <f>C103*'Расчет дотаций'!C105</f>
        <v>0</v>
      </c>
      <c r="E103" s="51">
        <f t="shared" si="10"/>
        <v>0</v>
      </c>
      <c r="F103" s="50">
        <f>'Расчет дотаций'!F105-1</f>
        <v>8.8051535474761744E-2</v>
      </c>
      <c r="G103" s="50">
        <f>F103*'Расчет дотаций'!G105</f>
        <v>0.88051535474761744</v>
      </c>
      <c r="H103" s="51">
        <f t="shared" si="11"/>
        <v>11.836157579446224</v>
      </c>
      <c r="I103" s="50">
        <f>'Расчет дотаций'!J105-1</f>
        <v>2.9880478087649376E-3</v>
      </c>
      <c r="J103" s="50">
        <f>I103*'Расчет дотаций'!K105</f>
        <v>4.4820717131474064E-2</v>
      </c>
      <c r="K103" s="51">
        <f t="shared" si="12"/>
        <v>0.60249383265323164</v>
      </c>
      <c r="L103" s="50">
        <f>'Расчет дотаций'!N105-1</f>
        <v>0.30000000000000004</v>
      </c>
      <c r="M103" s="50">
        <f>L103*'Расчет дотаций'!O105</f>
        <v>4.5000000000000009</v>
      </c>
      <c r="N103" s="51">
        <f t="shared" si="13"/>
        <v>60.490380798384528</v>
      </c>
      <c r="O103" s="50">
        <f>'Расчет дотаций'!R105-1</f>
        <v>0.29599156118143455</v>
      </c>
      <c r="P103" s="50">
        <f>O103*'Расчет дотаций'!S105</f>
        <v>1.4799578059071727</v>
      </c>
      <c r="Q103" s="51">
        <f t="shared" si="14"/>
        <v>19.894046943303671</v>
      </c>
      <c r="R103" s="50">
        <f>'Расчет дотаций'!V105-1</f>
        <v>-7.2272727272727266E-2</v>
      </c>
      <c r="S103" s="50">
        <f>R103*'Расчет дотаций'!W105</f>
        <v>-0.72272727272727266</v>
      </c>
      <c r="T103" s="51">
        <f t="shared" si="15"/>
        <v>-9.7151217645890267</v>
      </c>
      <c r="U103" s="50">
        <f>'Расчет дотаций'!Z105-1</f>
        <v>2.6720647773270656E-4</v>
      </c>
      <c r="V103" s="50">
        <f>U103*'Расчет дотаций'!AA105</f>
        <v>2.6720647773270656E-3</v>
      </c>
      <c r="W103" s="51">
        <f t="shared" si="16"/>
        <v>3.5918714644103275E-2</v>
      </c>
      <c r="X103" s="50">
        <f>'Расчет дотаций'!AD105-1</f>
        <v>-0.24730782066970736</v>
      </c>
      <c r="Y103" s="50">
        <f>X103*'Расчет дотаций'!AE105</f>
        <v>-2.4730782066970738</v>
      </c>
      <c r="Z103" s="51">
        <f t="shared" si="17"/>
        <v>-33.243876103842638</v>
      </c>
      <c r="AA103" s="50" t="s">
        <v>439</v>
      </c>
      <c r="AB103" s="50" t="s">
        <v>439</v>
      </c>
      <c r="AC103" s="94" t="s">
        <v>439</v>
      </c>
      <c r="AD103" s="52">
        <f t="shared" si="18"/>
        <v>3.712160463139246</v>
      </c>
    </row>
    <row r="104" spans="1:30" ht="15" customHeight="1">
      <c r="A104" s="59" t="s">
        <v>89</v>
      </c>
      <c r="B104" s="49">
        <f>'Расчет дотаций'!AM106</f>
        <v>53.5</v>
      </c>
      <c r="C104" s="50">
        <f>'Расчет дотаций'!B106-1</f>
        <v>0</v>
      </c>
      <c r="D104" s="50">
        <f>C104*'Расчет дотаций'!C106</f>
        <v>0</v>
      </c>
      <c r="E104" s="51">
        <f t="shared" si="10"/>
        <v>0</v>
      </c>
      <c r="F104" s="50">
        <f>'Расчет дотаций'!F106-1</f>
        <v>8.8051535474761744E-2</v>
      </c>
      <c r="G104" s="50">
        <f>F104*'Расчет дотаций'!G106</f>
        <v>0.88051535474761744</v>
      </c>
      <c r="H104" s="51">
        <f t="shared" si="11"/>
        <v>12.690068747502442</v>
      </c>
      <c r="I104" s="50">
        <f>'Расчет дотаций'!J106-1</f>
        <v>2.9880478087649376E-3</v>
      </c>
      <c r="J104" s="50">
        <f>I104*'Расчет дотаций'!K106</f>
        <v>4.4820717131474064E-2</v>
      </c>
      <c r="K104" s="51">
        <f t="shared" si="12"/>
        <v>0.64596032158212102</v>
      </c>
      <c r="L104" s="50">
        <f>'Расчет дотаций'!N106-1</f>
        <v>0.30000000000000004</v>
      </c>
      <c r="M104" s="50">
        <f>L104*'Расчет дотаций'!O106</f>
        <v>4.5000000000000009</v>
      </c>
      <c r="N104" s="51">
        <f t="shared" si="13"/>
        <v>64.854416286845023</v>
      </c>
      <c r="O104" s="50">
        <f>'Расчет дотаций'!R106-1</f>
        <v>0.29599156118143455</v>
      </c>
      <c r="P104" s="50">
        <f>O104*'Расчет дотаций'!S106</f>
        <v>1.4799578059071727</v>
      </c>
      <c r="Q104" s="51">
        <f t="shared" si="14"/>
        <v>21.329288806948785</v>
      </c>
      <c r="R104" s="50">
        <f>'Расчет дотаций'!V106-1</f>
        <v>-7.2272727272727266E-2</v>
      </c>
      <c r="S104" s="50">
        <f>R104*'Расчет дотаций'!W106</f>
        <v>-0.72272727272727266</v>
      </c>
      <c r="T104" s="51">
        <f t="shared" si="15"/>
        <v>-10.416012312735711</v>
      </c>
      <c r="U104" s="50">
        <f>'Расчет дотаций'!Z106-1</f>
        <v>2.6720647773270656E-4</v>
      </c>
      <c r="V104" s="50">
        <f>U104*'Расчет дотаций'!AA106</f>
        <v>2.6720647773270656E-3</v>
      </c>
      <c r="W104" s="51">
        <f t="shared" si="16"/>
        <v>3.8510044758707847E-2</v>
      </c>
      <c r="X104" s="50">
        <f>'Расчет дотаций'!AD106-1</f>
        <v>-0.24730782066970736</v>
      </c>
      <c r="Y104" s="50">
        <f>X104*'Расчет дотаций'!AE106</f>
        <v>-2.4730782066970738</v>
      </c>
      <c r="Z104" s="51">
        <f t="shared" si="17"/>
        <v>-35.642231894901364</v>
      </c>
      <c r="AA104" s="50" t="s">
        <v>439</v>
      </c>
      <c r="AB104" s="50" t="s">
        <v>439</v>
      </c>
      <c r="AC104" s="94" t="s">
        <v>439</v>
      </c>
      <c r="AD104" s="52">
        <f t="shared" si="18"/>
        <v>3.712160463139246</v>
      </c>
    </row>
    <row r="105" spans="1:30" ht="15" customHeight="1">
      <c r="A105" s="59" t="s">
        <v>90</v>
      </c>
      <c r="B105" s="49">
        <f>'Расчет дотаций'!AM107</f>
        <v>77.099999999999909</v>
      </c>
      <c r="C105" s="50">
        <f>'Расчет дотаций'!B107-1</f>
        <v>0</v>
      </c>
      <c r="D105" s="50">
        <f>C105*'Расчет дотаций'!C107</f>
        <v>0</v>
      </c>
      <c r="E105" s="51">
        <f t="shared" si="10"/>
        <v>0</v>
      </c>
      <c r="F105" s="50">
        <f>'Расчет дотаций'!F107-1</f>
        <v>8.8051535474761744E-2</v>
      </c>
      <c r="G105" s="50">
        <f>F105*'Расчет дотаций'!G107</f>
        <v>0.88051535474761744</v>
      </c>
      <c r="H105" s="51">
        <f t="shared" si="11"/>
        <v>18.287930849204429</v>
      </c>
      <c r="I105" s="50">
        <f>'Расчет дотаций'!J107-1</f>
        <v>2.9880478087649376E-3</v>
      </c>
      <c r="J105" s="50">
        <f>I105*'Расчет дотаций'!K107</f>
        <v>4.4820717131474064E-2</v>
      </c>
      <c r="K105" s="51">
        <f t="shared" si="12"/>
        <v>0.93090730456040127</v>
      </c>
      <c r="L105" s="50">
        <f>'Расчет дотаций'!N107-1</f>
        <v>0.30000000000000004</v>
      </c>
      <c r="M105" s="50">
        <f>L105*'Расчет дотаций'!O107</f>
        <v>4.5000000000000009</v>
      </c>
      <c r="N105" s="51">
        <f t="shared" si="13"/>
        <v>93.463093377864382</v>
      </c>
      <c r="O105" s="50">
        <f>'Расчет дотаций'!R107-1</f>
        <v>0.29599156118143455</v>
      </c>
      <c r="P105" s="50">
        <f>O105*'Расчет дотаций'!S107</f>
        <v>1.4799578059071727</v>
      </c>
      <c r="Q105" s="51">
        <f t="shared" si="14"/>
        <v>30.738096579733636</v>
      </c>
      <c r="R105" s="50">
        <f>'Расчет дотаций'!V107-1</f>
        <v>-7.2272727272727266E-2</v>
      </c>
      <c r="S105" s="50">
        <f>R105*'Расчет дотаций'!W107</f>
        <v>-0.72272727272727266</v>
      </c>
      <c r="T105" s="51">
        <f t="shared" si="15"/>
        <v>-15.010739239475184</v>
      </c>
      <c r="U105" s="50">
        <f>'Расчет дотаций'!Z107-1</f>
        <v>2.6720647773270656E-4</v>
      </c>
      <c r="V105" s="50">
        <f>U105*'Расчет дотаций'!AA107</f>
        <v>2.6720647773270656E-3</v>
      </c>
      <c r="W105" s="51">
        <f t="shared" si="16"/>
        <v>5.5497653287782639E-2</v>
      </c>
      <c r="X105" s="50">
        <f>'Расчет дотаций'!AD107-1</f>
        <v>-0.24730782066970736</v>
      </c>
      <c r="Y105" s="50">
        <f>X105*'Расчет дотаций'!AE107</f>
        <v>-2.4730782066970738</v>
      </c>
      <c r="Z105" s="51">
        <f t="shared" si="17"/>
        <v>-51.364786525175546</v>
      </c>
      <c r="AA105" s="50" t="s">
        <v>439</v>
      </c>
      <c r="AB105" s="50" t="s">
        <v>439</v>
      </c>
      <c r="AC105" s="94" t="s">
        <v>439</v>
      </c>
      <c r="AD105" s="52">
        <f t="shared" si="18"/>
        <v>3.712160463139246</v>
      </c>
    </row>
    <row r="106" spans="1:30" ht="15" customHeight="1">
      <c r="A106" s="59" t="s">
        <v>91</v>
      </c>
      <c r="B106" s="49">
        <f>'Расчет дотаций'!AM108</f>
        <v>55.5</v>
      </c>
      <c r="C106" s="50">
        <f>'Расчет дотаций'!B108-1</f>
        <v>0</v>
      </c>
      <c r="D106" s="50">
        <f>C106*'Расчет дотаций'!C108</f>
        <v>0</v>
      </c>
      <c r="E106" s="51">
        <f t="shared" si="10"/>
        <v>0</v>
      </c>
      <c r="F106" s="50">
        <f>'Расчет дотаций'!F108-1</f>
        <v>8.8051535474761744E-2</v>
      </c>
      <c r="G106" s="50">
        <f>F106*'Расчет дотаций'!G108</f>
        <v>0.88051535474761744</v>
      </c>
      <c r="H106" s="51">
        <f t="shared" si="11"/>
        <v>13.164463840867018</v>
      </c>
      <c r="I106" s="50">
        <f>'Расчет дотаций'!J108-1</f>
        <v>2.9880478087649376E-3</v>
      </c>
      <c r="J106" s="50">
        <f>I106*'Расчет дотаций'!K108</f>
        <v>4.4820717131474064E-2</v>
      </c>
      <c r="K106" s="51">
        <f t="shared" si="12"/>
        <v>0.67010837098706011</v>
      </c>
      <c r="L106" s="50">
        <f>'Расчет дотаций'!N108-1</f>
        <v>0.30000000000000004</v>
      </c>
      <c r="M106" s="50">
        <f>L106*'Расчет дотаций'!O108</f>
        <v>4.5000000000000009</v>
      </c>
      <c r="N106" s="51">
        <f t="shared" si="13"/>
        <v>67.278880447100903</v>
      </c>
      <c r="O106" s="50">
        <f>'Расчет дотаций'!R108-1</f>
        <v>0.29599156118143455</v>
      </c>
      <c r="P106" s="50">
        <f>O106*'Расчет дотаций'!S108</f>
        <v>1.4799578059071727</v>
      </c>
      <c r="Q106" s="51">
        <f t="shared" si="14"/>
        <v>22.12664539786276</v>
      </c>
      <c r="R106" s="50">
        <f>'Расчет дотаций'!V108-1</f>
        <v>-7.2272727272727266E-2</v>
      </c>
      <c r="S106" s="50">
        <f>R106*'Расчет дотаций'!W108</f>
        <v>-0.72272727272727266</v>
      </c>
      <c r="T106" s="51">
        <f t="shared" si="15"/>
        <v>-10.80539595059499</v>
      </c>
      <c r="U106" s="50">
        <f>'Расчет дотаций'!Z108-1</f>
        <v>2.6720647773270656E-4</v>
      </c>
      <c r="V106" s="50">
        <f>U106*'Расчет дотаций'!AA108</f>
        <v>2.6720647773270656E-3</v>
      </c>
      <c r="W106" s="51">
        <f t="shared" si="16"/>
        <v>3.9949672600154869E-2</v>
      </c>
      <c r="X106" s="50">
        <f>'Расчет дотаций'!AD108-1</f>
        <v>-0.24730782066970736</v>
      </c>
      <c r="Y106" s="50">
        <f>X106*'Расчет дотаций'!AE108</f>
        <v>-2.4730782066970738</v>
      </c>
      <c r="Z106" s="51">
        <f t="shared" si="17"/>
        <v>-36.97465177882291</v>
      </c>
      <c r="AA106" s="50" t="s">
        <v>439</v>
      </c>
      <c r="AB106" s="50" t="s">
        <v>439</v>
      </c>
      <c r="AC106" s="94" t="s">
        <v>439</v>
      </c>
      <c r="AD106" s="52">
        <f t="shared" si="18"/>
        <v>3.712160463139246</v>
      </c>
    </row>
    <row r="107" spans="1:30" ht="15" customHeight="1">
      <c r="A107" s="59" t="s">
        <v>92</v>
      </c>
      <c r="B107" s="49">
        <f>'Расчет дотаций'!AM109</f>
        <v>80</v>
      </c>
      <c r="C107" s="50">
        <f>'Расчет дотаций'!B109-1</f>
        <v>0</v>
      </c>
      <c r="D107" s="50">
        <f>C107*'Расчет дотаций'!C109</f>
        <v>0</v>
      </c>
      <c r="E107" s="51">
        <f t="shared" si="10"/>
        <v>0</v>
      </c>
      <c r="F107" s="50">
        <f>'Расчет дотаций'!F109-1</f>
        <v>8.8051535474761744E-2</v>
      </c>
      <c r="G107" s="50">
        <f>F107*'Расчет дотаций'!G109</f>
        <v>0.88051535474761744</v>
      </c>
      <c r="H107" s="51">
        <f t="shared" si="11"/>
        <v>18.975803734583089</v>
      </c>
      <c r="I107" s="50">
        <f>'Расчет дотаций'!J109-1</f>
        <v>2.9880478087649376E-3</v>
      </c>
      <c r="J107" s="50">
        <f>I107*'Расчет дотаций'!K109</f>
        <v>4.4820717131474064E-2</v>
      </c>
      <c r="K107" s="51">
        <f t="shared" si="12"/>
        <v>0.96592197619756404</v>
      </c>
      <c r="L107" s="50">
        <f>'Расчет дотаций'!N109-1</f>
        <v>0.30000000000000004</v>
      </c>
      <c r="M107" s="50">
        <f>L107*'Расчет дотаций'!O109</f>
        <v>4.5000000000000009</v>
      </c>
      <c r="N107" s="51">
        <f t="shared" si="13"/>
        <v>96.97856641023553</v>
      </c>
      <c r="O107" s="50">
        <f>'Расчет дотаций'!R109-1</f>
        <v>0.29599156118143455</v>
      </c>
      <c r="P107" s="50">
        <f>O107*'Расчет дотаций'!S109</f>
        <v>1.4799578059071727</v>
      </c>
      <c r="Q107" s="51">
        <f t="shared" si="14"/>
        <v>31.894263636558932</v>
      </c>
      <c r="R107" s="50">
        <f>'Расчет дотаций'!V109-1</f>
        <v>-7.2272727272727266E-2</v>
      </c>
      <c r="S107" s="50">
        <f>R107*'Расчет дотаций'!W109</f>
        <v>-0.72272727272727266</v>
      </c>
      <c r="T107" s="51">
        <f t="shared" si="15"/>
        <v>-15.575345514371158</v>
      </c>
      <c r="U107" s="50">
        <f>'Расчет дотаций'!Z109-1</f>
        <v>2.6720647773270656E-4</v>
      </c>
      <c r="V107" s="50">
        <f>U107*'Расчет дотаций'!AA109</f>
        <v>2.6720647773270656E-3</v>
      </c>
      <c r="W107" s="51">
        <f t="shared" si="16"/>
        <v>5.7585113657880889E-2</v>
      </c>
      <c r="X107" s="50">
        <f>'Расчет дотаций'!AD109-1</f>
        <v>-0.24730782066970736</v>
      </c>
      <c r="Y107" s="50">
        <f>X107*'Расчет дотаций'!AE109</f>
        <v>-2.4730782066970738</v>
      </c>
      <c r="Z107" s="51">
        <f t="shared" si="17"/>
        <v>-53.296795356861857</v>
      </c>
      <c r="AA107" s="50" t="s">
        <v>439</v>
      </c>
      <c r="AB107" s="50" t="s">
        <v>439</v>
      </c>
      <c r="AC107" s="94" t="s">
        <v>439</v>
      </c>
      <c r="AD107" s="52">
        <f t="shared" si="18"/>
        <v>3.712160463139246</v>
      </c>
    </row>
    <row r="108" spans="1:30" ht="15" customHeight="1">
      <c r="A108" s="59" t="s">
        <v>93</v>
      </c>
      <c r="B108" s="49">
        <f>'Расчет дотаций'!AM110</f>
        <v>79.599999999999909</v>
      </c>
      <c r="C108" s="50">
        <f>'Расчет дотаций'!B110-1</f>
        <v>0</v>
      </c>
      <c r="D108" s="50">
        <f>C108*'Расчет дотаций'!C110</f>
        <v>0</v>
      </c>
      <c r="E108" s="51">
        <f t="shared" si="10"/>
        <v>0</v>
      </c>
      <c r="F108" s="50">
        <f>'Расчет дотаций'!F110-1</f>
        <v>8.8051535474761744E-2</v>
      </c>
      <c r="G108" s="50">
        <f>F108*'Расчет дотаций'!G110</f>
        <v>0.88051535474761744</v>
      </c>
      <c r="H108" s="51">
        <f t="shared" si="11"/>
        <v>18.880924715910155</v>
      </c>
      <c r="I108" s="50">
        <f>'Расчет дотаций'!J110-1</f>
        <v>2.9880478087649376E-3</v>
      </c>
      <c r="J108" s="50">
        <f>I108*'Расчет дотаций'!K110</f>
        <v>4.4820717131474064E-2</v>
      </c>
      <c r="K108" s="51">
        <f t="shared" si="12"/>
        <v>0.96109236631657513</v>
      </c>
      <c r="L108" s="50">
        <f>'Расчет дотаций'!N110-1</f>
        <v>0.30000000000000004</v>
      </c>
      <c r="M108" s="50">
        <f>L108*'Расчет дотаций'!O110</f>
        <v>4.5000000000000009</v>
      </c>
      <c r="N108" s="51">
        <f t="shared" si="13"/>
        <v>96.493673578184243</v>
      </c>
      <c r="O108" s="50">
        <f>'Расчет дотаций'!R110-1</f>
        <v>0.29599156118143455</v>
      </c>
      <c r="P108" s="50">
        <f>O108*'Расчет дотаций'!S110</f>
        <v>1.4799578059071727</v>
      </c>
      <c r="Q108" s="51">
        <f t="shared" si="14"/>
        <v>31.734792318376101</v>
      </c>
      <c r="R108" s="50">
        <f>'Расчет дотаций'!V110-1</f>
        <v>-7.2272727272727266E-2</v>
      </c>
      <c r="S108" s="50">
        <f>R108*'Расчет дотаций'!W110</f>
        <v>-0.72272727272727266</v>
      </c>
      <c r="T108" s="51">
        <f t="shared" si="15"/>
        <v>-15.497468786799285</v>
      </c>
      <c r="U108" s="50">
        <f>'Расчет дотаций'!Z110-1</f>
        <v>2.6720647773270656E-4</v>
      </c>
      <c r="V108" s="50">
        <f>U108*'Расчет дотаций'!AA110</f>
        <v>2.6720647773270656E-3</v>
      </c>
      <c r="W108" s="51">
        <f t="shared" si="16"/>
        <v>5.7297188089591417E-2</v>
      </c>
      <c r="X108" s="50">
        <f>'Расчет дотаций'!AD110-1</f>
        <v>-0.24730782066970736</v>
      </c>
      <c r="Y108" s="50">
        <f>X108*'Расчет дотаций'!AE110</f>
        <v>-2.4730782066970738</v>
      </c>
      <c r="Z108" s="51">
        <f t="shared" si="17"/>
        <v>-53.030311380077478</v>
      </c>
      <c r="AA108" s="50" t="s">
        <v>439</v>
      </c>
      <c r="AB108" s="50" t="s">
        <v>439</v>
      </c>
      <c r="AC108" s="94" t="s">
        <v>439</v>
      </c>
      <c r="AD108" s="52">
        <f t="shared" si="18"/>
        <v>3.712160463139246</v>
      </c>
    </row>
    <row r="109" spans="1:30" ht="15" customHeight="1">
      <c r="A109" s="59" t="s">
        <v>94</v>
      </c>
      <c r="B109" s="49">
        <f>'Расчет дотаций'!AM111</f>
        <v>55.099999999999909</v>
      </c>
      <c r="C109" s="50">
        <f>'Расчет дотаций'!B111-1</f>
        <v>0</v>
      </c>
      <c r="D109" s="50">
        <f>C109*'Расчет дотаций'!C111</f>
        <v>0</v>
      </c>
      <c r="E109" s="51">
        <f t="shared" si="10"/>
        <v>0</v>
      </c>
      <c r="F109" s="50">
        <f>'Расчет дотаций'!F111-1</f>
        <v>8.8051535474761744E-2</v>
      </c>
      <c r="G109" s="50">
        <f>F109*'Расчет дотаций'!G111</f>
        <v>0.88051535474761744</v>
      </c>
      <c r="H109" s="51">
        <f t="shared" si="11"/>
        <v>13.069584822194081</v>
      </c>
      <c r="I109" s="50">
        <f>'Расчет дотаций'!J111-1</f>
        <v>2.9880478087649376E-3</v>
      </c>
      <c r="J109" s="50">
        <f>I109*'Расчет дотаций'!K111</f>
        <v>4.4820717131474064E-2</v>
      </c>
      <c r="K109" s="51">
        <f t="shared" si="12"/>
        <v>0.6652787611060712</v>
      </c>
      <c r="L109" s="50">
        <f>'Расчет дотаций'!N111-1</f>
        <v>0.30000000000000004</v>
      </c>
      <c r="M109" s="50">
        <f>L109*'Расчет дотаций'!O111</f>
        <v>4.5000000000000009</v>
      </c>
      <c r="N109" s="51">
        <f t="shared" si="13"/>
        <v>66.793987615049616</v>
      </c>
      <c r="O109" s="50">
        <f>'Расчет дотаций'!R111-1</f>
        <v>0.29599156118143455</v>
      </c>
      <c r="P109" s="50">
        <f>O109*'Расчет дотаций'!S111</f>
        <v>1.4799578059071727</v>
      </c>
      <c r="Q109" s="51">
        <f t="shared" si="14"/>
        <v>21.967174079679928</v>
      </c>
      <c r="R109" s="50">
        <f>'Расчет дотаций'!V111-1</f>
        <v>-7.2272727272727266E-2</v>
      </c>
      <c r="S109" s="50">
        <f>R109*'Расчет дотаций'!W111</f>
        <v>-0.72272727272727266</v>
      </c>
      <c r="T109" s="51">
        <f t="shared" si="15"/>
        <v>-10.727519223023116</v>
      </c>
      <c r="U109" s="50">
        <f>'Расчет дотаций'!Z111-1</f>
        <v>2.6720647773270656E-4</v>
      </c>
      <c r="V109" s="50">
        <f>U109*'Расчет дотаций'!AA111</f>
        <v>2.6720647773270656E-3</v>
      </c>
      <c r="W109" s="51">
        <f t="shared" si="16"/>
        <v>3.9661747031865396E-2</v>
      </c>
      <c r="X109" s="50">
        <f>'Расчет дотаций'!AD111-1</f>
        <v>-0.24730782066970736</v>
      </c>
      <c r="Y109" s="50">
        <f>X109*'Расчет дотаций'!AE111</f>
        <v>-2.4730782066970738</v>
      </c>
      <c r="Z109" s="51">
        <f t="shared" si="17"/>
        <v>-36.708167802038538</v>
      </c>
      <c r="AA109" s="50" t="s">
        <v>439</v>
      </c>
      <c r="AB109" s="50" t="s">
        <v>439</v>
      </c>
      <c r="AC109" s="94" t="s">
        <v>439</v>
      </c>
      <c r="AD109" s="52">
        <f t="shared" si="18"/>
        <v>3.712160463139246</v>
      </c>
    </row>
    <row r="110" spans="1:30" ht="15" customHeight="1">
      <c r="A110" s="59" t="s">
        <v>95</v>
      </c>
      <c r="B110" s="49">
        <f>'Расчет дотаций'!AM112</f>
        <v>78.5</v>
      </c>
      <c r="C110" s="50">
        <f>'Расчет дотаций'!B112-1</f>
        <v>0</v>
      </c>
      <c r="D110" s="50">
        <f>C110*'Расчет дотаций'!C112</f>
        <v>0</v>
      </c>
      <c r="E110" s="51">
        <f t="shared" si="10"/>
        <v>0</v>
      </c>
      <c r="F110" s="50">
        <f>'Расчет дотаций'!F112-1</f>
        <v>8.8051535474761744E-2</v>
      </c>
      <c r="G110" s="50">
        <f>F110*'Расчет дотаций'!G112</f>
        <v>0.88051535474761744</v>
      </c>
      <c r="H110" s="51">
        <f t="shared" si="11"/>
        <v>18.620007414559655</v>
      </c>
      <c r="I110" s="50">
        <f>'Расчет дотаций'!J112-1</f>
        <v>2.9880478087649376E-3</v>
      </c>
      <c r="J110" s="50">
        <f>I110*'Расчет дотаций'!K112</f>
        <v>4.4820717131474064E-2</v>
      </c>
      <c r="K110" s="51">
        <f t="shared" si="12"/>
        <v>0.94781093914385972</v>
      </c>
      <c r="L110" s="50">
        <f>'Расчет дотаций'!N112-1</f>
        <v>0.30000000000000004</v>
      </c>
      <c r="M110" s="50">
        <f>L110*'Расчет дотаций'!O112</f>
        <v>4.5000000000000009</v>
      </c>
      <c r="N110" s="51">
        <f t="shared" si="13"/>
        <v>95.160218290043616</v>
      </c>
      <c r="O110" s="50">
        <f>'Расчет дотаций'!R112-1</f>
        <v>0.29599156118143455</v>
      </c>
      <c r="P110" s="50">
        <f>O110*'Расчет дотаций'!S112</f>
        <v>1.4799578059071727</v>
      </c>
      <c r="Q110" s="51">
        <f t="shared" si="14"/>
        <v>31.296246193373452</v>
      </c>
      <c r="R110" s="50">
        <f>'Расчет дотаций'!V112-1</f>
        <v>-7.2272727272727266E-2</v>
      </c>
      <c r="S110" s="50">
        <f>R110*'Расчет дотаций'!W112</f>
        <v>-0.72272727272727266</v>
      </c>
      <c r="T110" s="51">
        <f t="shared" si="15"/>
        <v>-15.283307785976698</v>
      </c>
      <c r="U110" s="50">
        <f>'Расчет дотаций'!Z112-1</f>
        <v>2.6720647773270656E-4</v>
      </c>
      <c r="V110" s="50">
        <f>U110*'Расчет дотаций'!AA112</f>
        <v>2.6720647773270656E-3</v>
      </c>
      <c r="W110" s="51">
        <f t="shared" si="16"/>
        <v>5.6505392776795622E-2</v>
      </c>
      <c r="X110" s="50">
        <f>'Расчет дотаций'!AD112-1</f>
        <v>-0.24730782066970736</v>
      </c>
      <c r="Y110" s="50">
        <f>X110*'Расчет дотаций'!AE112</f>
        <v>-2.4730782066970738</v>
      </c>
      <c r="Z110" s="51">
        <f t="shared" si="17"/>
        <v>-52.297480443920691</v>
      </c>
      <c r="AA110" s="50" t="s">
        <v>439</v>
      </c>
      <c r="AB110" s="50" t="s">
        <v>439</v>
      </c>
      <c r="AC110" s="94" t="s">
        <v>439</v>
      </c>
      <c r="AD110" s="52">
        <f t="shared" si="18"/>
        <v>3.712160463139246</v>
      </c>
    </row>
    <row r="111" spans="1:30" ht="15" customHeight="1">
      <c r="A111" s="59" t="s">
        <v>96</v>
      </c>
      <c r="B111" s="49">
        <f>'Расчет дотаций'!AM113</f>
        <v>39.5</v>
      </c>
      <c r="C111" s="50">
        <f>'Расчет дотаций'!B113-1</f>
        <v>0</v>
      </c>
      <c r="D111" s="50">
        <f>C111*'Расчет дотаций'!C113</f>
        <v>0</v>
      </c>
      <c r="E111" s="51">
        <f t="shared" si="10"/>
        <v>0</v>
      </c>
      <c r="F111" s="50">
        <f>'Расчет дотаций'!F113-1</f>
        <v>8.8051535474761744E-2</v>
      </c>
      <c r="G111" s="50">
        <f>F111*'Расчет дотаций'!G113</f>
        <v>0.88051535474761744</v>
      </c>
      <c r="H111" s="51">
        <f t="shared" si="11"/>
        <v>9.3693030939503998</v>
      </c>
      <c r="I111" s="50">
        <f>'Расчет дотаций'!J113-1</f>
        <v>2.9880478087649376E-3</v>
      </c>
      <c r="J111" s="50">
        <f>I111*'Расчет дотаций'!K113</f>
        <v>4.4820717131474064E-2</v>
      </c>
      <c r="K111" s="51">
        <f t="shared" si="12"/>
        <v>0.4769239757475473</v>
      </c>
      <c r="L111" s="50">
        <f>'Расчет дотаций'!N113-1</f>
        <v>0.30000000000000004</v>
      </c>
      <c r="M111" s="50">
        <f>L111*'Расчет дотаций'!O113</f>
        <v>4.5000000000000009</v>
      </c>
      <c r="N111" s="51">
        <f t="shared" si="13"/>
        <v>47.883167165053791</v>
      </c>
      <c r="O111" s="50">
        <f>'Расчет дотаций'!R113-1</f>
        <v>0.29599156118143455</v>
      </c>
      <c r="P111" s="50">
        <f>O111*'Расчет дотаций'!S113</f>
        <v>1.4799578059071727</v>
      </c>
      <c r="Q111" s="51">
        <f t="shared" si="14"/>
        <v>15.747792670550973</v>
      </c>
      <c r="R111" s="50">
        <f>'Расчет дотаций'!V113-1</f>
        <v>-7.2272727272727266E-2</v>
      </c>
      <c r="S111" s="50">
        <f>R111*'Расчет дотаций'!W113</f>
        <v>-0.72272727272727266</v>
      </c>
      <c r="T111" s="51">
        <f t="shared" si="15"/>
        <v>-7.6903268477207591</v>
      </c>
      <c r="U111" s="50">
        <f>'Расчет дотаций'!Z113-1</f>
        <v>2.6720647773270656E-4</v>
      </c>
      <c r="V111" s="50">
        <f>U111*'Расчет дотаций'!AA113</f>
        <v>2.6720647773270656E-3</v>
      </c>
      <c r="W111" s="51">
        <f t="shared" si="16"/>
        <v>2.8432649868578689E-2</v>
      </c>
      <c r="X111" s="50">
        <f>'Расчет дотаций'!AD113-1</f>
        <v>-0.24730782066970736</v>
      </c>
      <c r="Y111" s="50">
        <f>X111*'Расчет дотаций'!AE113</f>
        <v>-2.4730782066970738</v>
      </c>
      <c r="Z111" s="51">
        <f t="shared" si="17"/>
        <v>-26.315292707450539</v>
      </c>
      <c r="AA111" s="50" t="s">
        <v>439</v>
      </c>
      <c r="AB111" s="50" t="s">
        <v>439</v>
      </c>
      <c r="AC111" s="94" t="s">
        <v>439</v>
      </c>
      <c r="AD111" s="52">
        <f t="shared" si="18"/>
        <v>3.712160463139246</v>
      </c>
    </row>
    <row r="112" spans="1:30" ht="15" customHeight="1">
      <c r="A112" s="59" t="s">
        <v>97</v>
      </c>
      <c r="B112" s="49">
        <f>'Расчет дотаций'!AM114</f>
        <v>50.700000000000045</v>
      </c>
      <c r="C112" s="50">
        <f>'Расчет дотаций'!B114-1</f>
        <v>0</v>
      </c>
      <c r="D112" s="50">
        <f>C112*'Расчет дотаций'!C114</f>
        <v>0</v>
      </c>
      <c r="E112" s="51">
        <f t="shared" si="10"/>
        <v>0</v>
      </c>
      <c r="F112" s="50">
        <f>'Расчет дотаций'!F114-1</f>
        <v>8.8051535474761744E-2</v>
      </c>
      <c r="G112" s="50">
        <f>F112*'Расчет дотаций'!G114</f>
        <v>0.88051535474761744</v>
      </c>
      <c r="H112" s="51">
        <f t="shared" si="11"/>
        <v>12.025915616792043</v>
      </c>
      <c r="I112" s="50">
        <f>'Расчет дотаций'!J114-1</f>
        <v>2.9880478087649376E-3</v>
      </c>
      <c r="J112" s="50">
        <f>I112*'Расчет дотаций'!K114</f>
        <v>4.4820717131474064E-2</v>
      </c>
      <c r="K112" s="51">
        <f t="shared" si="12"/>
        <v>0.61215305241520668</v>
      </c>
      <c r="L112" s="50">
        <f>'Расчет дотаций'!N114-1</f>
        <v>0.30000000000000004</v>
      </c>
      <c r="M112" s="50">
        <f>L112*'Расчет дотаций'!O114</f>
        <v>4.5000000000000009</v>
      </c>
      <c r="N112" s="51">
        <f t="shared" si="13"/>
        <v>61.460166462486832</v>
      </c>
      <c r="O112" s="50">
        <f>'Расчет дотаций'!R114-1</f>
        <v>0.29599156118143455</v>
      </c>
      <c r="P112" s="50">
        <f>O112*'Расчет дотаций'!S114</f>
        <v>1.4799578059071727</v>
      </c>
      <c r="Q112" s="51">
        <f t="shared" si="14"/>
        <v>20.212989579669241</v>
      </c>
      <c r="R112" s="50">
        <f>'Расчет дотаций'!V114-1</f>
        <v>-7.2272727272727266E-2</v>
      </c>
      <c r="S112" s="50">
        <f>R112*'Расчет дотаций'!W114</f>
        <v>-0.72272727272727266</v>
      </c>
      <c r="T112" s="51">
        <f t="shared" si="15"/>
        <v>-9.8708752197327296</v>
      </c>
      <c r="U112" s="50">
        <f>'Расчет дотаций'!Z114-1</f>
        <v>2.6720647773270656E-4</v>
      </c>
      <c r="V112" s="50">
        <f>U112*'Расчет дотаций'!AA114</f>
        <v>2.6720647773270656E-3</v>
      </c>
      <c r="W112" s="51">
        <f t="shared" si="16"/>
        <v>3.6494565780682046E-2</v>
      </c>
      <c r="X112" s="50">
        <f>'Расчет дотаций'!AD114-1</f>
        <v>-0.24730782066970736</v>
      </c>
      <c r="Y112" s="50">
        <f>X112*'Расчет дотаций'!AE114</f>
        <v>-2.4730782066970738</v>
      </c>
      <c r="Z112" s="51">
        <f t="shared" si="17"/>
        <v>-33.776844057411225</v>
      </c>
      <c r="AA112" s="50" t="s">
        <v>439</v>
      </c>
      <c r="AB112" s="50" t="s">
        <v>439</v>
      </c>
      <c r="AC112" s="94" t="s">
        <v>439</v>
      </c>
      <c r="AD112" s="52">
        <f t="shared" si="18"/>
        <v>3.712160463139246</v>
      </c>
    </row>
    <row r="113" spans="1:30" ht="15" customHeight="1">
      <c r="A113" s="59" t="s">
        <v>98</v>
      </c>
      <c r="B113" s="49">
        <f>'Расчет дотаций'!AM115</f>
        <v>38.5</v>
      </c>
      <c r="C113" s="50">
        <f>'Расчет дотаций'!B115-1</f>
        <v>0</v>
      </c>
      <c r="D113" s="50">
        <f>C113*'Расчет дотаций'!C115</f>
        <v>0</v>
      </c>
      <c r="E113" s="51">
        <f t="shared" si="10"/>
        <v>0</v>
      </c>
      <c r="F113" s="50">
        <f>'Расчет дотаций'!F115-1</f>
        <v>8.8051535474761744E-2</v>
      </c>
      <c r="G113" s="50">
        <f>F113*'Расчет дотаций'!G115</f>
        <v>0.88051535474761744</v>
      </c>
      <c r="H113" s="51">
        <f t="shared" si="11"/>
        <v>9.132105547268111</v>
      </c>
      <c r="I113" s="50">
        <f>'Расчет дотаций'!J115-1</f>
        <v>2.9880478087649376E-3</v>
      </c>
      <c r="J113" s="50">
        <f>I113*'Расчет дотаций'!K115</f>
        <v>4.4820717131474064E-2</v>
      </c>
      <c r="K113" s="51">
        <f t="shared" si="12"/>
        <v>0.46484995104507765</v>
      </c>
      <c r="L113" s="50">
        <f>'Расчет дотаций'!N115-1</f>
        <v>0.30000000000000004</v>
      </c>
      <c r="M113" s="50">
        <f>L113*'Расчет дотаций'!O115</f>
        <v>4.5000000000000009</v>
      </c>
      <c r="N113" s="51">
        <f t="shared" si="13"/>
        <v>46.670935084925851</v>
      </c>
      <c r="O113" s="50">
        <f>'Расчет дотаций'!R115-1</f>
        <v>0.29599156118143455</v>
      </c>
      <c r="P113" s="50">
        <f>O113*'Расчет дотаций'!S115</f>
        <v>1.4799578059071727</v>
      </c>
      <c r="Q113" s="51">
        <f t="shared" si="14"/>
        <v>15.349114375093986</v>
      </c>
      <c r="R113" s="50">
        <f>'Расчет дотаций'!V115-1</f>
        <v>-7.2272727272727266E-2</v>
      </c>
      <c r="S113" s="50">
        <f>R113*'Расчет дотаций'!W115</f>
        <v>-0.72272727272727266</v>
      </c>
      <c r="T113" s="51">
        <f t="shared" si="15"/>
        <v>-7.4956350287911189</v>
      </c>
      <c r="U113" s="50">
        <f>'Расчет дотаций'!Z115-1</f>
        <v>2.6720647773270656E-4</v>
      </c>
      <c r="V113" s="50">
        <f>U113*'Расчет дотаций'!AA115</f>
        <v>2.6720647773270656E-3</v>
      </c>
      <c r="W113" s="51">
        <f t="shared" si="16"/>
        <v>2.7712835947855178E-2</v>
      </c>
      <c r="X113" s="50">
        <f>'Расчет дотаций'!AD115-1</f>
        <v>-0.24730782066970736</v>
      </c>
      <c r="Y113" s="50">
        <f>X113*'Расчет дотаций'!AE115</f>
        <v>-2.4730782066970738</v>
      </c>
      <c r="Z113" s="51">
        <f t="shared" si="17"/>
        <v>-25.649082765489766</v>
      </c>
      <c r="AA113" s="50" t="s">
        <v>439</v>
      </c>
      <c r="AB113" s="50" t="s">
        <v>439</v>
      </c>
      <c r="AC113" s="94" t="s">
        <v>439</v>
      </c>
      <c r="AD113" s="52">
        <f t="shared" si="18"/>
        <v>3.712160463139246</v>
      </c>
    </row>
    <row r="114" spans="1:30" ht="15" customHeight="1">
      <c r="A114" s="56" t="s">
        <v>99</v>
      </c>
      <c r="B114" s="49">
        <f>'Расчет дотаций'!AM116</f>
        <v>0</v>
      </c>
      <c r="C114" s="50">
        <f>'Расчет дотаций'!B116-1</f>
        <v>-1</v>
      </c>
      <c r="D114" s="50">
        <f>C114*'Расчет дотаций'!C116</f>
        <v>0</v>
      </c>
      <c r="E114" s="51" t="e">
        <f t="shared" si="10"/>
        <v>#DIV/0!</v>
      </c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</row>
    <row r="115" spans="1:30" ht="15" customHeight="1">
      <c r="A115" s="59" t="s">
        <v>100</v>
      </c>
      <c r="B115" s="49">
        <f>'Расчет дотаций'!AM117</f>
        <v>237.5</v>
      </c>
      <c r="C115" s="50">
        <f>'Расчет дотаций'!B117-1</f>
        <v>0</v>
      </c>
      <c r="D115" s="50">
        <f>C115*'Расчет дотаций'!C117</f>
        <v>0</v>
      </c>
      <c r="E115" s="51">
        <f t="shared" si="10"/>
        <v>0</v>
      </c>
      <c r="F115" s="50">
        <f>'Расчет дотаций'!F117-1</f>
        <v>0.1440736860931553</v>
      </c>
      <c r="G115" s="50">
        <f>F115*'Расчет дотаций'!G117</f>
        <v>1.440736860931553</v>
      </c>
      <c r="H115" s="51">
        <f t="shared" si="11"/>
        <v>46.299424419375292</v>
      </c>
      <c r="I115" s="50">
        <f>'Расчет дотаций'!J117-1</f>
        <v>0.23102432778489113</v>
      </c>
      <c r="J115" s="50">
        <f>I115*'Расчет дотаций'!K117</f>
        <v>3.4653649167733667</v>
      </c>
      <c r="K115" s="51">
        <f t="shared" si="12"/>
        <v>111.36273763826863</v>
      </c>
      <c r="L115" s="50">
        <f>'Расчет дотаций'!N117-1</f>
        <v>6.2775330396475759E-2</v>
      </c>
      <c r="M115" s="50">
        <f>L115*'Расчет дотаций'!O117</f>
        <v>0.94162995594713639</v>
      </c>
      <c r="N115" s="51">
        <f t="shared" si="13"/>
        <v>30.260157950151413</v>
      </c>
      <c r="O115" s="50">
        <f>'Расчет дотаций'!R117-1</f>
        <v>8.6643415710743632E-2</v>
      </c>
      <c r="P115" s="50">
        <f>O115*'Расчет дотаций'!S117</f>
        <v>0.43321707855371816</v>
      </c>
      <c r="Q115" s="51">
        <f t="shared" si="14"/>
        <v>13.92183536743241</v>
      </c>
      <c r="R115" s="50">
        <f>'Расчет дотаций'!V117-1</f>
        <v>9.5094517958411728E-3</v>
      </c>
      <c r="S115" s="50">
        <f>R115*'Расчет дотаций'!W117</f>
        <v>9.5094517958411728E-2</v>
      </c>
      <c r="T115" s="51">
        <f t="shared" si="15"/>
        <v>3.0559511360496665</v>
      </c>
      <c r="U115" s="50">
        <f>'Расчет дотаций'!Z117-1</f>
        <v>4.9374441307927341E-2</v>
      </c>
      <c r="V115" s="50">
        <f>U115*'Расчет дотаций'!AA117</f>
        <v>0.49374441307927341</v>
      </c>
      <c r="W115" s="51">
        <f t="shared" si="16"/>
        <v>15.866937784233366</v>
      </c>
      <c r="X115" s="50">
        <f>'Расчет дотаций'!AD117-1</f>
        <v>5.2069299733462637E-2</v>
      </c>
      <c r="Y115" s="50">
        <f>X115*'Расчет дотаций'!AE117</f>
        <v>0.52069299733462637</v>
      </c>
      <c r="Z115" s="51">
        <f t="shared" si="17"/>
        <v>16.732955704489214</v>
      </c>
      <c r="AA115" s="50" t="s">
        <v>439</v>
      </c>
      <c r="AB115" s="50" t="s">
        <v>439</v>
      </c>
      <c r="AC115" s="94" t="s">
        <v>439</v>
      </c>
      <c r="AD115" s="52">
        <f t="shared" si="18"/>
        <v>7.3904807405780861</v>
      </c>
    </row>
    <row r="116" spans="1:30" ht="15" customHeight="1">
      <c r="A116" s="59" t="s">
        <v>101</v>
      </c>
      <c r="B116" s="49">
        <f>'Расчет дотаций'!AM118</f>
        <v>229.80000000000018</v>
      </c>
      <c r="C116" s="50">
        <f>'Расчет дотаций'!B118-1</f>
        <v>0</v>
      </c>
      <c r="D116" s="50">
        <f>C116*'Расчет дотаций'!C118</f>
        <v>0</v>
      </c>
      <c r="E116" s="51">
        <f t="shared" si="10"/>
        <v>0</v>
      </c>
      <c r="F116" s="50">
        <f>'Расчет дотаций'!F118-1</f>
        <v>0.1440736860931553</v>
      </c>
      <c r="G116" s="50">
        <f>F116*'Расчет дотаций'!G118</f>
        <v>1.440736860931553</v>
      </c>
      <c r="H116" s="51">
        <f t="shared" si="11"/>
        <v>44.798348343462948</v>
      </c>
      <c r="I116" s="50">
        <f>'Расчет дотаций'!J118-1</f>
        <v>0.23102432778489113</v>
      </c>
      <c r="J116" s="50">
        <f>I116*'Расчет дотаций'!K118</f>
        <v>3.4653649167733667</v>
      </c>
      <c r="K116" s="51">
        <f t="shared" si="12"/>
        <v>107.75224046010169</v>
      </c>
      <c r="L116" s="50">
        <f>'Расчет дотаций'!N118-1</f>
        <v>6.2775330396475759E-2</v>
      </c>
      <c r="M116" s="50">
        <f>L116*'Расчет дотаций'!O118</f>
        <v>0.94162995594713639</v>
      </c>
      <c r="N116" s="51">
        <f t="shared" si="13"/>
        <v>29.279091776609686</v>
      </c>
      <c r="O116" s="50">
        <f>'Расчет дотаций'!R118-1</f>
        <v>8.6643415710743632E-2</v>
      </c>
      <c r="P116" s="50">
        <f>O116*'Расчет дотаций'!S118</f>
        <v>0.43321707855371816</v>
      </c>
      <c r="Q116" s="51">
        <f t="shared" si="14"/>
        <v>13.470474810256718</v>
      </c>
      <c r="R116" s="50">
        <f>'Расчет дотаций'!V118-1</f>
        <v>9.5094517958411728E-3</v>
      </c>
      <c r="S116" s="50">
        <f>R116*'Расчет дотаций'!W118</f>
        <v>9.5094517958411728E-2</v>
      </c>
      <c r="T116" s="51">
        <f t="shared" si="15"/>
        <v>2.9568739834282693</v>
      </c>
      <c r="U116" s="50">
        <f>'Расчет дотаций'!Z118-1</f>
        <v>4.9374441307927341E-2</v>
      </c>
      <c r="V116" s="50">
        <f>U116*'Расчет дотаций'!AA118</f>
        <v>0.49374441307927341</v>
      </c>
      <c r="W116" s="51">
        <f t="shared" si="16"/>
        <v>15.352514959228762</v>
      </c>
      <c r="X116" s="50">
        <f>'Расчет дотаций'!AD118-1</f>
        <v>5.2069299733462637E-2</v>
      </c>
      <c r="Y116" s="50">
        <f>X116*'Расчет дотаций'!AE118</f>
        <v>0.52069299733462637</v>
      </c>
      <c r="Z116" s="51">
        <f t="shared" si="17"/>
        <v>16.190455666912104</v>
      </c>
      <c r="AA116" s="50" t="s">
        <v>439</v>
      </c>
      <c r="AB116" s="50" t="s">
        <v>439</v>
      </c>
      <c r="AC116" s="94" t="s">
        <v>439</v>
      </c>
      <c r="AD116" s="52">
        <f t="shared" si="18"/>
        <v>7.3904807405780861</v>
      </c>
    </row>
    <row r="117" spans="1:30" ht="15" customHeight="1">
      <c r="A117" s="59" t="s">
        <v>102</v>
      </c>
      <c r="B117" s="49">
        <f>'Расчет дотаций'!AM119</f>
        <v>355.39999999999964</v>
      </c>
      <c r="C117" s="50">
        <f>'Расчет дотаций'!B119-1</f>
        <v>0</v>
      </c>
      <c r="D117" s="50">
        <f>C117*'Расчет дотаций'!C119</f>
        <v>0</v>
      </c>
      <c r="E117" s="51">
        <f t="shared" si="10"/>
        <v>0</v>
      </c>
      <c r="F117" s="50">
        <f>'Расчет дотаций'!F119-1</f>
        <v>0.1440736860931553</v>
      </c>
      <c r="G117" s="50">
        <f>F117*'Расчет дотаций'!G119</f>
        <v>1.440736860931553</v>
      </c>
      <c r="H117" s="51">
        <f t="shared" si="11"/>
        <v>69.283433425877732</v>
      </c>
      <c r="I117" s="50">
        <f>'Расчет дотаций'!J119-1</f>
        <v>0.23102432778489113</v>
      </c>
      <c r="J117" s="50">
        <f>I117*'Расчет дотаций'!K119</f>
        <v>3.4653649167733667</v>
      </c>
      <c r="K117" s="51">
        <f t="shared" si="12"/>
        <v>166.64554508059211</v>
      </c>
      <c r="L117" s="50">
        <f>'Расчет дотаций'!N119-1</f>
        <v>6.2775330396475759E-2</v>
      </c>
      <c r="M117" s="50">
        <f>L117*'Расчет дотаций'!O119</f>
        <v>0.94162995594713639</v>
      </c>
      <c r="N117" s="51">
        <f t="shared" si="13"/>
        <v>45.281937412563373</v>
      </c>
      <c r="O117" s="50">
        <f>'Расчет дотаций'!R119-1</f>
        <v>8.6643415710743632E-2</v>
      </c>
      <c r="P117" s="50">
        <f>O117*'Расчет дотаций'!S119</f>
        <v>0.43321707855371816</v>
      </c>
      <c r="Q117" s="51">
        <f t="shared" si="14"/>
        <v>20.832927535096729</v>
      </c>
      <c r="R117" s="50">
        <f>'Расчет дотаций'!V119-1</f>
        <v>9.5094517958411728E-3</v>
      </c>
      <c r="S117" s="50">
        <f>R117*'Расчет дотаций'!W119</f>
        <v>9.5094517958411728E-2</v>
      </c>
      <c r="T117" s="51">
        <f t="shared" si="15"/>
        <v>4.5729896157981074</v>
      </c>
      <c r="U117" s="50">
        <f>'Расчет дотаций'!Z119-1</f>
        <v>4.9374441307927341E-2</v>
      </c>
      <c r="V117" s="50">
        <f>U117*'Расчет дотаций'!AA119</f>
        <v>0.49374441307927341</v>
      </c>
      <c r="W117" s="51">
        <f t="shared" si="16"/>
        <v>23.743619741122245</v>
      </c>
      <c r="X117" s="50">
        <f>'Расчет дотаций'!AD119-1</f>
        <v>5.2069299733462637E-2</v>
      </c>
      <c r="Y117" s="50">
        <f>X117*'Расчет дотаций'!AE119</f>
        <v>0.52069299733462637</v>
      </c>
      <c r="Z117" s="51">
        <f t="shared" si="17"/>
        <v>25.039547188949307</v>
      </c>
      <c r="AA117" s="50" t="s">
        <v>439</v>
      </c>
      <c r="AB117" s="50" t="s">
        <v>439</v>
      </c>
      <c r="AC117" s="94" t="s">
        <v>439</v>
      </c>
      <c r="AD117" s="52">
        <f t="shared" si="18"/>
        <v>7.3904807405780861</v>
      </c>
    </row>
    <row r="118" spans="1:30" ht="15" customHeight="1">
      <c r="A118" s="59" t="s">
        <v>103</v>
      </c>
      <c r="B118" s="49">
        <f>'Расчет дотаций'!AM120</f>
        <v>237.80000000000018</v>
      </c>
      <c r="C118" s="50">
        <f>'Расчет дотаций'!B120-1</f>
        <v>0</v>
      </c>
      <c r="D118" s="50">
        <f>C118*'Расчет дотаций'!C120</f>
        <v>0</v>
      </c>
      <c r="E118" s="51">
        <f t="shared" si="10"/>
        <v>0</v>
      </c>
      <c r="F118" s="50">
        <f>'Расчет дотаций'!F120-1</f>
        <v>0.1440736860931553</v>
      </c>
      <c r="G118" s="50">
        <f>F118*'Расчет дотаций'!G120</f>
        <v>1.440736860931553</v>
      </c>
      <c r="H118" s="51">
        <f t="shared" si="11"/>
        <v>46.357907902852432</v>
      </c>
      <c r="I118" s="50">
        <f>'Расчет дотаций'!J120-1</f>
        <v>0.23102432778489113</v>
      </c>
      <c r="J118" s="50">
        <f>I118*'Расчет дотаций'!K120</f>
        <v>3.4653649167733667</v>
      </c>
      <c r="K118" s="51">
        <f t="shared" si="12"/>
        <v>111.503406359496</v>
      </c>
      <c r="L118" s="50">
        <f>'Расчет дотаций'!N120-1</f>
        <v>6.2775330396475759E-2</v>
      </c>
      <c r="M118" s="50">
        <f>L118*'Расчет дотаций'!O120</f>
        <v>0.94162995594713639</v>
      </c>
      <c r="N118" s="51">
        <f t="shared" si="13"/>
        <v>30.298381307562156</v>
      </c>
      <c r="O118" s="50">
        <f>'Расчет дотаций'!R120-1</f>
        <v>8.6643415710743632E-2</v>
      </c>
      <c r="P118" s="50">
        <f>O118*'Расчет дотаций'!S120</f>
        <v>0.43321707855371816</v>
      </c>
      <c r="Q118" s="51">
        <f t="shared" si="14"/>
        <v>13.939420843686019</v>
      </c>
      <c r="R118" s="50">
        <f>'Расчет дотаций'!V120-1</f>
        <v>9.5094517958411728E-3</v>
      </c>
      <c r="S118" s="50">
        <f>R118*'Расчет дотаций'!W120</f>
        <v>9.5094517958411728E-2</v>
      </c>
      <c r="T118" s="51">
        <f t="shared" si="15"/>
        <v>3.0598112848531005</v>
      </c>
      <c r="U118" s="50">
        <f>'Расчет дотаций'!Z120-1</f>
        <v>4.9374441307927341E-2</v>
      </c>
      <c r="V118" s="50">
        <f>U118*'Расчет дотаций'!AA120</f>
        <v>0.49374441307927341</v>
      </c>
      <c r="W118" s="51">
        <f t="shared" si="16"/>
        <v>15.886980231960834</v>
      </c>
      <c r="X118" s="50">
        <f>'Расчет дотаций'!AD120-1</f>
        <v>5.2069299733462637E-2</v>
      </c>
      <c r="Y118" s="50">
        <f>X118*'Расчет дотаций'!AE120</f>
        <v>0.52069299733462637</v>
      </c>
      <c r="Z118" s="51">
        <f t="shared" si="17"/>
        <v>16.754092069589635</v>
      </c>
      <c r="AA118" s="50" t="s">
        <v>439</v>
      </c>
      <c r="AB118" s="50" t="s">
        <v>439</v>
      </c>
      <c r="AC118" s="94" t="s">
        <v>439</v>
      </c>
      <c r="AD118" s="52">
        <f t="shared" si="18"/>
        <v>7.3904807405780861</v>
      </c>
    </row>
    <row r="119" spans="1:30" ht="15" customHeight="1">
      <c r="A119" s="59" t="s">
        <v>104</v>
      </c>
      <c r="B119" s="49">
        <f>'Расчет дотаций'!AM121</f>
        <v>275.80000000000018</v>
      </c>
      <c r="C119" s="50">
        <f>'Расчет дотаций'!B121-1</f>
        <v>0</v>
      </c>
      <c r="D119" s="50">
        <f>C119*'Расчет дотаций'!C121</f>
        <v>0</v>
      </c>
      <c r="E119" s="51">
        <f t="shared" si="10"/>
        <v>0</v>
      </c>
      <c r="F119" s="50">
        <f>'Расчет дотаций'!F121-1</f>
        <v>0.1440736860931553</v>
      </c>
      <c r="G119" s="50">
        <f>F119*'Расчет дотаций'!G121</f>
        <v>1.440736860931553</v>
      </c>
      <c r="H119" s="51">
        <f t="shared" si="11"/>
        <v>53.765815809952478</v>
      </c>
      <c r="I119" s="50">
        <f>'Расчет дотаций'!J121-1</f>
        <v>0.23102432778489113</v>
      </c>
      <c r="J119" s="50">
        <f>I119*'Расчет дотаций'!K121</f>
        <v>3.4653649167733667</v>
      </c>
      <c r="K119" s="51">
        <f t="shared" si="12"/>
        <v>129.32144438161896</v>
      </c>
      <c r="L119" s="50">
        <f>'Расчет дотаций'!N121-1</f>
        <v>6.2775330396475759E-2</v>
      </c>
      <c r="M119" s="50">
        <f>L119*'Расчет дотаций'!O121</f>
        <v>0.94162995594713639</v>
      </c>
      <c r="N119" s="51">
        <f t="shared" si="13"/>
        <v>35.140006579586384</v>
      </c>
      <c r="O119" s="50">
        <f>'Расчет дотаций'!R121-1</f>
        <v>8.6643415710743632E-2</v>
      </c>
      <c r="P119" s="50">
        <f>O119*'Расчет дотаций'!S121</f>
        <v>0.43321707855371816</v>
      </c>
      <c r="Q119" s="51">
        <f t="shared" si="14"/>
        <v>16.166914502475205</v>
      </c>
      <c r="R119" s="50">
        <f>'Расчет дотаций'!V121-1</f>
        <v>9.5094517958411728E-3</v>
      </c>
      <c r="S119" s="50">
        <f>R119*'Расчет дотаций'!W121</f>
        <v>9.5094517958411728E-2</v>
      </c>
      <c r="T119" s="51">
        <f t="shared" si="15"/>
        <v>3.5487634666210472</v>
      </c>
      <c r="U119" s="50">
        <f>'Расчет дотаций'!Z121-1</f>
        <v>4.9374441307927341E-2</v>
      </c>
      <c r="V119" s="50">
        <f>U119*'Расчет дотаций'!AA121</f>
        <v>0.49374441307927341</v>
      </c>
      <c r="W119" s="51">
        <f t="shared" si="16"/>
        <v>18.425690277438171</v>
      </c>
      <c r="X119" s="50">
        <f>'Расчет дотаций'!AD121-1</f>
        <v>5.2069299733462637E-2</v>
      </c>
      <c r="Y119" s="50">
        <f>X119*'Расчет дотаций'!AE121</f>
        <v>0.52069299733462637</v>
      </c>
      <c r="Z119" s="51">
        <f t="shared" si="17"/>
        <v>19.431364982307908</v>
      </c>
      <c r="AA119" s="50" t="s">
        <v>439</v>
      </c>
      <c r="AB119" s="50" t="s">
        <v>439</v>
      </c>
      <c r="AC119" s="94" t="s">
        <v>439</v>
      </c>
      <c r="AD119" s="52">
        <f t="shared" si="18"/>
        <v>7.3904807405780861</v>
      </c>
    </row>
    <row r="120" spans="1:30" ht="15" customHeight="1">
      <c r="A120" s="59" t="s">
        <v>105</v>
      </c>
      <c r="B120" s="49">
        <f>'Расчет дотаций'!AM122</f>
        <v>365.39999999999964</v>
      </c>
      <c r="C120" s="50">
        <f>'Расчет дотаций'!B122-1</f>
        <v>0</v>
      </c>
      <c r="D120" s="50">
        <f>C120*'Расчет дотаций'!C122</f>
        <v>0</v>
      </c>
      <c r="E120" s="51">
        <f t="shared" si="10"/>
        <v>0</v>
      </c>
      <c r="F120" s="50">
        <f>'Расчет дотаций'!F122-1</f>
        <v>0.1440736860931553</v>
      </c>
      <c r="G120" s="50">
        <f>F120*'Расчет дотаций'!G122</f>
        <v>1.440736860931553</v>
      </c>
      <c r="H120" s="51">
        <f t="shared" si="11"/>
        <v>71.232882875114598</v>
      </c>
      <c r="I120" s="50">
        <f>'Расчет дотаций'!J122-1</f>
        <v>0.23102432778489113</v>
      </c>
      <c r="J120" s="50">
        <f>I120*'Расчет дотаций'!K122</f>
        <v>3.4653649167733667</v>
      </c>
      <c r="K120" s="51">
        <f t="shared" si="12"/>
        <v>171.33450245483499</v>
      </c>
      <c r="L120" s="50">
        <f>'Расчет дотаций'!N122-1</f>
        <v>6.2775330396475759E-2</v>
      </c>
      <c r="M120" s="50">
        <f>L120*'Расчет дотаций'!O122</f>
        <v>0.94162995594713639</v>
      </c>
      <c r="N120" s="51">
        <f t="shared" si="13"/>
        <v>46.556049326253962</v>
      </c>
      <c r="O120" s="50">
        <f>'Расчет дотаций'!R122-1</f>
        <v>8.6643415710743632E-2</v>
      </c>
      <c r="P120" s="50">
        <f>O120*'Расчет дотаций'!S122</f>
        <v>0.43321707855371816</v>
      </c>
      <c r="Q120" s="51">
        <f t="shared" si="14"/>
        <v>21.419110076883356</v>
      </c>
      <c r="R120" s="50">
        <f>'Расчет дотаций'!V122-1</f>
        <v>9.5094517958411728E-3</v>
      </c>
      <c r="S120" s="50">
        <f>R120*'Расчет дотаций'!W122</f>
        <v>9.5094517958411728E-2</v>
      </c>
      <c r="T120" s="51">
        <f t="shared" si="15"/>
        <v>4.7016612425791466</v>
      </c>
      <c r="U120" s="50">
        <f>'Расчет дотаций'!Z122-1</f>
        <v>4.9374441307927341E-2</v>
      </c>
      <c r="V120" s="50">
        <f>U120*'Расчет дотаций'!AA122</f>
        <v>0.49374441307927341</v>
      </c>
      <c r="W120" s="51">
        <f t="shared" si="16"/>
        <v>24.411701332037335</v>
      </c>
      <c r="X120" s="50">
        <f>'Расчет дотаций'!AD122-1</f>
        <v>5.2069299733462637E-2</v>
      </c>
      <c r="Y120" s="50">
        <f>X120*'Расчет дотаций'!AE122</f>
        <v>0.52069299733462637</v>
      </c>
      <c r="Z120" s="51">
        <f t="shared" si="17"/>
        <v>25.744092692296221</v>
      </c>
      <c r="AA120" s="50" t="s">
        <v>439</v>
      </c>
      <c r="AB120" s="50" t="s">
        <v>439</v>
      </c>
      <c r="AC120" s="94" t="s">
        <v>439</v>
      </c>
      <c r="AD120" s="52">
        <f t="shared" si="18"/>
        <v>7.3904807405780861</v>
      </c>
    </row>
    <row r="121" spans="1:30" ht="15" customHeight="1">
      <c r="A121" s="59" t="s">
        <v>106</v>
      </c>
      <c r="B121" s="49">
        <f>'Расчет дотаций'!AM123</f>
        <v>354.10000000000036</v>
      </c>
      <c r="C121" s="50">
        <f>'Расчет дотаций'!B123-1</f>
        <v>0</v>
      </c>
      <c r="D121" s="50">
        <f>C121*'Расчет дотаций'!C123</f>
        <v>0</v>
      </c>
      <c r="E121" s="51">
        <f t="shared" ref="E121:E184" si="19">$B121*D121/$AD121</f>
        <v>0</v>
      </c>
      <c r="F121" s="50">
        <f>'Расчет дотаций'!F123-1</f>
        <v>0.1440736860931553</v>
      </c>
      <c r="G121" s="50">
        <f>F121*'Расчет дотаций'!G123</f>
        <v>1.440736860931553</v>
      </c>
      <c r="H121" s="51">
        <f t="shared" ref="H121:H184" si="20">$B121*G121/$AD121</f>
        <v>69.030004997477079</v>
      </c>
      <c r="I121" s="50">
        <f>'Расчет дотаций'!J123-1</f>
        <v>0.23102432778489113</v>
      </c>
      <c r="J121" s="50">
        <f>I121*'Расчет дотаций'!K123</f>
        <v>3.4653649167733667</v>
      </c>
      <c r="K121" s="51">
        <f t="shared" ref="K121:K184" si="21">$B121*J121/$AD121</f>
        <v>166.03598062194089</v>
      </c>
      <c r="L121" s="50">
        <f>'Расчет дотаций'!N123-1</f>
        <v>6.2775330396475759E-2</v>
      </c>
      <c r="M121" s="50">
        <f>L121*'Расчет дотаций'!O123</f>
        <v>0.94162995594713639</v>
      </c>
      <c r="N121" s="51">
        <f t="shared" ref="N121:N184" si="22">$B121*M121/$AD121</f>
        <v>45.116302863783694</v>
      </c>
      <c r="O121" s="50">
        <f>'Расчет дотаций'!R123-1</f>
        <v>8.6643415710743632E-2</v>
      </c>
      <c r="P121" s="50">
        <f>O121*'Расчет дотаций'!S123</f>
        <v>0.43321707855371816</v>
      </c>
      <c r="Q121" s="51">
        <f t="shared" ref="Q121:Q184" si="23">$B121*P121/$AD121</f>
        <v>20.75672380466451</v>
      </c>
      <c r="R121" s="50">
        <f>'Расчет дотаций'!V123-1</f>
        <v>9.5094517958411728E-3</v>
      </c>
      <c r="S121" s="50">
        <f>R121*'Расчет дотаций'!W123</f>
        <v>9.5094517958411728E-2</v>
      </c>
      <c r="T121" s="51">
        <f t="shared" ref="T121:T184" si="24">$B121*S121/$AD121</f>
        <v>4.556262304316582</v>
      </c>
      <c r="U121" s="50">
        <f>'Расчет дотаций'!Z123-1</f>
        <v>4.9374441307927341E-2</v>
      </c>
      <c r="V121" s="50">
        <f>U121*'Расчет дотаций'!AA123</f>
        <v>0.49374441307927341</v>
      </c>
      <c r="W121" s="51">
        <f t="shared" ref="W121:W184" si="25">$B121*V121/$AD121</f>
        <v>23.656769134303332</v>
      </c>
      <c r="X121" s="50">
        <f>'Расчет дотаций'!AD123-1</f>
        <v>5.2069299733462637E-2</v>
      </c>
      <c r="Y121" s="50">
        <f>X121*'Расчет дотаций'!AE123</f>
        <v>0.52069299733462637</v>
      </c>
      <c r="Z121" s="51">
        <f t="shared" ref="Z121:Z184" si="26">$B121*Y121/$AD121</f>
        <v>24.947956273514261</v>
      </c>
      <c r="AA121" s="50" t="s">
        <v>439</v>
      </c>
      <c r="AB121" s="50" t="s">
        <v>439</v>
      </c>
      <c r="AC121" s="94" t="s">
        <v>439</v>
      </c>
      <c r="AD121" s="52">
        <f t="shared" ref="AD121:AD184" si="27">D121+G121+J121+M121+P121+S121+V121+Y121</f>
        <v>7.3904807405780861</v>
      </c>
    </row>
    <row r="122" spans="1:30" ht="15" customHeight="1">
      <c r="A122" s="59" t="s">
        <v>107</v>
      </c>
      <c r="B122" s="49">
        <f>'Расчет дотаций'!AM124</f>
        <v>235</v>
      </c>
      <c r="C122" s="50">
        <f>'Расчет дотаций'!B124-1</f>
        <v>0</v>
      </c>
      <c r="D122" s="50">
        <f>C122*'Расчет дотаций'!C124</f>
        <v>0</v>
      </c>
      <c r="E122" s="51">
        <f t="shared" si="19"/>
        <v>0</v>
      </c>
      <c r="F122" s="50">
        <f>'Расчет дотаций'!F124-1</f>
        <v>0.1440736860931553</v>
      </c>
      <c r="G122" s="50">
        <f>F122*'Расчет дотаций'!G124</f>
        <v>1.440736860931553</v>
      </c>
      <c r="H122" s="51">
        <f t="shared" si="20"/>
        <v>45.812062057066079</v>
      </c>
      <c r="I122" s="50">
        <f>'Расчет дотаций'!J124-1</f>
        <v>0.23102432778489113</v>
      </c>
      <c r="J122" s="50">
        <f>I122*'Расчет дотаций'!K124</f>
        <v>3.4653649167733667</v>
      </c>
      <c r="K122" s="51">
        <f t="shared" si="21"/>
        <v>110.19049829470789</v>
      </c>
      <c r="L122" s="50">
        <f>'Расчет дотаций'!N124-1</f>
        <v>6.2775330396475759E-2</v>
      </c>
      <c r="M122" s="50">
        <f>L122*'Расчет дотаций'!O124</f>
        <v>0.94162995594713639</v>
      </c>
      <c r="N122" s="51">
        <f t="shared" si="22"/>
        <v>29.941629971728769</v>
      </c>
      <c r="O122" s="50">
        <f>'Расчет дотаций'!R124-1</f>
        <v>8.6643415710743632E-2</v>
      </c>
      <c r="P122" s="50">
        <f>O122*'Расчет дотаций'!S124</f>
        <v>0.43321707855371816</v>
      </c>
      <c r="Q122" s="51">
        <f t="shared" si="23"/>
        <v>13.775289731985751</v>
      </c>
      <c r="R122" s="50">
        <f>'Расчет дотаций'!V124-1</f>
        <v>9.5094517958411728E-3</v>
      </c>
      <c r="S122" s="50">
        <f>R122*'Расчет дотаций'!W124</f>
        <v>9.5094517958411728E-2</v>
      </c>
      <c r="T122" s="51">
        <f t="shared" si="24"/>
        <v>3.0237832293544074</v>
      </c>
      <c r="U122" s="50">
        <f>'Расчет дотаций'!Z124-1</f>
        <v>4.9374441307927341E-2</v>
      </c>
      <c r="V122" s="50">
        <f>U122*'Расчет дотаций'!AA124</f>
        <v>0.49374441307927341</v>
      </c>
      <c r="W122" s="51">
        <f t="shared" si="25"/>
        <v>15.699917386504596</v>
      </c>
      <c r="X122" s="50">
        <f>'Расчет дотаций'!AD124-1</f>
        <v>5.2069299733462637E-2</v>
      </c>
      <c r="Y122" s="50">
        <f>X122*'Расчет дотаций'!AE124</f>
        <v>0.52069299733462637</v>
      </c>
      <c r="Z122" s="51">
        <f t="shared" si="26"/>
        <v>16.556819328652484</v>
      </c>
      <c r="AA122" s="50" t="s">
        <v>439</v>
      </c>
      <c r="AB122" s="50" t="s">
        <v>439</v>
      </c>
      <c r="AC122" s="94" t="s">
        <v>439</v>
      </c>
      <c r="AD122" s="52">
        <f t="shared" si="27"/>
        <v>7.3904807405780861</v>
      </c>
    </row>
    <row r="123" spans="1:30" ht="15" customHeight="1">
      <c r="A123" s="59" t="s">
        <v>108</v>
      </c>
      <c r="B123" s="49">
        <f>'Расчет дотаций'!AM125</f>
        <v>595.19999999999982</v>
      </c>
      <c r="C123" s="50">
        <f>'Расчет дотаций'!B125-1</f>
        <v>0</v>
      </c>
      <c r="D123" s="50">
        <f>C123*'Расчет дотаций'!C125</f>
        <v>0</v>
      </c>
      <c r="E123" s="51">
        <f t="shared" si="19"/>
        <v>0</v>
      </c>
      <c r="F123" s="50">
        <f>'Расчет дотаций'!F125-1</f>
        <v>0.1440736860931553</v>
      </c>
      <c r="G123" s="50">
        <f>F123*'Расчет дотаций'!G125</f>
        <v>1.440736860931553</v>
      </c>
      <c r="H123" s="51">
        <f t="shared" si="20"/>
        <v>116.03123121857753</v>
      </c>
      <c r="I123" s="50">
        <f>'Расчет дотаций'!J125-1</f>
        <v>0.23102432778489113</v>
      </c>
      <c r="J123" s="50">
        <f>I123*'Расчет дотаций'!K125</f>
        <v>3.4653649167733667</v>
      </c>
      <c r="K123" s="51">
        <f t="shared" si="21"/>
        <v>279.08674291493674</v>
      </c>
      <c r="L123" s="50">
        <f>'Расчет дотаций'!N125-1</f>
        <v>6.2775330396475759E-2</v>
      </c>
      <c r="M123" s="50">
        <f>L123*'Расчет дотаций'!O125</f>
        <v>0.94162995594713639</v>
      </c>
      <c r="N123" s="51">
        <f t="shared" si="22"/>
        <v>75.835141102863659</v>
      </c>
      <c r="O123" s="50">
        <f>'Расчет дотаций'!R125-1</f>
        <v>8.6643415710743632E-2</v>
      </c>
      <c r="P123" s="50">
        <f>O123*'Расчет дотаций'!S125</f>
        <v>0.43321707855371816</v>
      </c>
      <c r="Q123" s="51">
        <f t="shared" si="23"/>
        <v>34.889584887140074</v>
      </c>
      <c r="R123" s="50">
        <f>'Расчет дотаций'!V125-1</f>
        <v>9.5094517958411728E-3</v>
      </c>
      <c r="S123" s="50">
        <f>R123*'Расчет дотаций'!W125</f>
        <v>9.5094517958411728E-2</v>
      </c>
      <c r="T123" s="51">
        <f t="shared" si="24"/>
        <v>7.658535226007416</v>
      </c>
      <c r="U123" s="50">
        <f>'Расчет дотаций'!Z125-1</f>
        <v>4.9374441307927341E-2</v>
      </c>
      <c r="V123" s="50">
        <f>U123*'Расчет дотаций'!AA125</f>
        <v>0.49374441307927341</v>
      </c>
      <c r="W123" s="51">
        <f t="shared" si="25"/>
        <v>39.764216291266095</v>
      </c>
      <c r="X123" s="50">
        <f>'Расчет дотаций'!AD125-1</f>
        <v>5.2069299733462637E-2</v>
      </c>
      <c r="Y123" s="50">
        <f>X123*'Расчет дотаций'!AE125</f>
        <v>0.52069299733462637</v>
      </c>
      <c r="Z123" s="51">
        <f t="shared" si="26"/>
        <v>41.934548359208328</v>
      </c>
      <c r="AA123" s="50" t="s">
        <v>439</v>
      </c>
      <c r="AB123" s="50" t="s">
        <v>439</v>
      </c>
      <c r="AC123" s="94" t="s">
        <v>439</v>
      </c>
      <c r="AD123" s="52">
        <f t="shared" si="27"/>
        <v>7.3904807405780861</v>
      </c>
    </row>
    <row r="124" spans="1:30" ht="15" customHeight="1">
      <c r="A124" s="59" t="s">
        <v>109</v>
      </c>
      <c r="B124" s="49">
        <f>'Расчет дотаций'!AM126</f>
        <v>0</v>
      </c>
      <c r="C124" s="50">
        <f>'Расчет дотаций'!B126-1</f>
        <v>0</v>
      </c>
      <c r="D124" s="50">
        <f>C124*'Расчет дотаций'!C126</f>
        <v>0</v>
      </c>
      <c r="E124" s="51">
        <f t="shared" si="19"/>
        <v>0</v>
      </c>
      <c r="F124" s="50">
        <f>'Расчет дотаций'!F126-1</f>
        <v>0.1440736860931553</v>
      </c>
      <c r="G124" s="50">
        <f>F124*'Расчет дотаций'!G126</f>
        <v>1.440736860931553</v>
      </c>
      <c r="H124" s="51">
        <f t="shared" si="20"/>
        <v>0</v>
      </c>
      <c r="I124" s="50">
        <f>'Расчет дотаций'!J126-1</f>
        <v>0.23102432778489113</v>
      </c>
      <c r="J124" s="50">
        <f>I124*'Расчет дотаций'!K126</f>
        <v>3.4653649167733667</v>
      </c>
      <c r="K124" s="51">
        <f t="shared" si="21"/>
        <v>0</v>
      </c>
      <c r="L124" s="50">
        <f>'Расчет дотаций'!N126-1</f>
        <v>6.2775330396475759E-2</v>
      </c>
      <c r="M124" s="50">
        <f>L124*'Расчет дотаций'!O126</f>
        <v>0.94162995594713639</v>
      </c>
      <c r="N124" s="51">
        <f t="shared" si="22"/>
        <v>0</v>
      </c>
      <c r="O124" s="50">
        <f>'Расчет дотаций'!R126-1</f>
        <v>8.6643415710743632E-2</v>
      </c>
      <c r="P124" s="50">
        <f>O124*'Расчет дотаций'!S126</f>
        <v>0.43321707855371816</v>
      </c>
      <c r="Q124" s="51">
        <f t="shared" si="23"/>
        <v>0</v>
      </c>
      <c r="R124" s="50">
        <f>'Расчет дотаций'!V126-1</f>
        <v>9.5094517958411728E-3</v>
      </c>
      <c r="S124" s="50">
        <f>R124*'Расчет дотаций'!W126</f>
        <v>9.5094517958411728E-2</v>
      </c>
      <c r="T124" s="51">
        <f t="shared" si="24"/>
        <v>0</v>
      </c>
      <c r="U124" s="50">
        <f>'Расчет дотаций'!Z126-1</f>
        <v>4.9374441307927341E-2</v>
      </c>
      <c r="V124" s="50">
        <f>U124*'Расчет дотаций'!AA126</f>
        <v>0.49374441307927341</v>
      </c>
      <c r="W124" s="51">
        <f t="shared" si="25"/>
        <v>0</v>
      </c>
      <c r="X124" s="50">
        <f>'Расчет дотаций'!AD126-1</f>
        <v>5.2069299733462637E-2</v>
      </c>
      <c r="Y124" s="50">
        <f>X124*'Расчет дотаций'!AE126</f>
        <v>0.52069299733462637</v>
      </c>
      <c r="Z124" s="51">
        <f t="shared" si="26"/>
        <v>0</v>
      </c>
      <c r="AA124" s="50" t="s">
        <v>439</v>
      </c>
      <c r="AB124" s="50" t="s">
        <v>439</v>
      </c>
      <c r="AC124" s="94" t="s">
        <v>439</v>
      </c>
      <c r="AD124" s="52">
        <f t="shared" si="27"/>
        <v>7.3904807405780861</v>
      </c>
    </row>
    <row r="125" spans="1:30" ht="15" customHeight="1">
      <c r="A125" s="59" t="s">
        <v>110</v>
      </c>
      <c r="B125" s="49">
        <f>'Расчет дотаций'!AM127</f>
        <v>485.89999999999964</v>
      </c>
      <c r="C125" s="50">
        <f>'Расчет дотаций'!B127-1</f>
        <v>0</v>
      </c>
      <c r="D125" s="50">
        <f>C125*'Расчет дотаций'!C127</f>
        <v>0</v>
      </c>
      <c r="E125" s="51">
        <f t="shared" si="19"/>
        <v>0</v>
      </c>
      <c r="F125" s="50">
        <f>'Расчет дотаций'!F127-1</f>
        <v>0.1440736860931553</v>
      </c>
      <c r="G125" s="50">
        <f>F125*'Расчет дотаций'!G127</f>
        <v>1.440736860931553</v>
      </c>
      <c r="H125" s="51">
        <f t="shared" si="20"/>
        <v>94.723748738418678</v>
      </c>
      <c r="I125" s="50">
        <f>'Расчет дотаций'!J127-1</f>
        <v>0.23102432778489113</v>
      </c>
      <c r="J125" s="50">
        <f>I125*'Расчет дотаций'!K127</f>
        <v>3.4653649167733667</v>
      </c>
      <c r="K125" s="51">
        <f t="shared" si="21"/>
        <v>227.83643881446184</v>
      </c>
      <c r="L125" s="50">
        <f>'Расчет дотаций'!N127-1</f>
        <v>6.2775330396475759E-2</v>
      </c>
      <c r="M125" s="50">
        <f>L125*'Расчет дотаций'!O127</f>
        <v>0.94162995594713639</v>
      </c>
      <c r="N125" s="51">
        <f t="shared" si="22"/>
        <v>61.909097886225517</v>
      </c>
      <c r="O125" s="50">
        <f>'Расчет дотаций'!R127-1</f>
        <v>8.6643415710743632E-2</v>
      </c>
      <c r="P125" s="50">
        <f>O125*'Расчет дотаций'!S127</f>
        <v>0.43321707855371816</v>
      </c>
      <c r="Q125" s="51">
        <f t="shared" si="23"/>
        <v>28.482609705412219</v>
      </c>
      <c r="R125" s="50">
        <f>'Расчет дотаций'!V127-1</f>
        <v>9.5094517958411728E-3</v>
      </c>
      <c r="S125" s="50">
        <f>R125*'Расчет дотаций'!W127</f>
        <v>9.5094517958411728E-2</v>
      </c>
      <c r="T125" s="51">
        <f t="shared" si="24"/>
        <v>6.2521543452906609</v>
      </c>
      <c r="U125" s="50">
        <f>'Расчет дотаций'!Z127-1</f>
        <v>4.9374441307927341E-2</v>
      </c>
      <c r="V125" s="50">
        <f>U125*'Расчет дотаций'!AA127</f>
        <v>0.49374441307927341</v>
      </c>
      <c r="W125" s="51">
        <f t="shared" si="25"/>
        <v>32.46208450256416</v>
      </c>
      <c r="X125" s="50">
        <f>'Расчет дотаций'!AD127-1</f>
        <v>5.2069299733462637E-2</v>
      </c>
      <c r="Y125" s="50">
        <f>X125*'Расчет дотаций'!AE127</f>
        <v>0.52069299733462637</v>
      </c>
      <c r="Z125" s="51">
        <f t="shared" si="26"/>
        <v>34.233866007626538</v>
      </c>
      <c r="AA125" s="50" t="s">
        <v>439</v>
      </c>
      <c r="AB125" s="50" t="s">
        <v>439</v>
      </c>
      <c r="AC125" s="94" t="s">
        <v>439</v>
      </c>
      <c r="AD125" s="52">
        <f t="shared" si="27"/>
        <v>7.3904807405780861</v>
      </c>
    </row>
    <row r="126" spans="1:30" ht="15" customHeight="1">
      <c r="A126" s="59" t="s">
        <v>111</v>
      </c>
      <c r="B126" s="49">
        <f>'Расчет дотаций'!AM128</f>
        <v>179.59999999999991</v>
      </c>
      <c r="C126" s="50">
        <f>'Расчет дотаций'!B128-1</f>
        <v>0</v>
      </c>
      <c r="D126" s="50">
        <f>C126*'Расчет дотаций'!C128</f>
        <v>0</v>
      </c>
      <c r="E126" s="51">
        <f t="shared" si="19"/>
        <v>0</v>
      </c>
      <c r="F126" s="50">
        <f>'Расчет дотаций'!F128-1</f>
        <v>0.1440736860931553</v>
      </c>
      <c r="G126" s="50">
        <f>F126*'Расчет дотаций'!G128</f>
        <v>1.440736860931553</v>
      </c>
      <c r="H126" s="51">
        <f t="shared" si="20"/>
        <v>35.012112108293884</v>
      </c>
      <c r="I126" s="50">
        <f>'Расчет дотаций'!J128-1</f>
        <v>0.23102432778489113</v>
      </c>
      <c r="J126" s="50">
        <f>I126*'Расчет дотаций'!K128</f>
        <v>3.4653649167733667</v>
      </c>
      <c r="K126" s="51">
        <f t="shared" si="21"/>
        <v>84.213674441402247</v>
      </c>
      <c r="L126" s="50">
        <f>'Расчет дотаций'!N128-1</f>
        <v>6.2775330396475759E-2</v>
      </c>
      <c r="M126" s="50">
        <f>L126*'Расчет дотаций'!O128</f>
        <v>0.94162995594713639</v>
      </c>
      <c r="N126" s="51">
        <f t="shared" si="22"/>
        <v>22.883049969882912</v>
      </c>
      <c r="O126" s="50">
        <f>'Расчет дотаций'!R128-1</f>
        <v>8.6643415710743632E-2</v>
      </c>
      <c r="P126" s="50">
        <f>O126*'Расчет дотаций'!S128</f>
        <v>0.43321707855371816</v>
      </c>
      <c r="Q126" s="51">
        <f t="shared" si="23"/>
        <v>10.527838450487829</v>
      </c>
      <c r="R126" s="50">
        <f>'Расчет дотаций'!V128-1</f>
        <v>9.5094517958411728E-3</v>
      </c>
      <c r="S126" s="50">
        <f>R126*'Расчет дотаций'!W128</f>
        <v>9.5094517958411728E-2</v>
      </c>
      <c r="T126" s="51">
        <f t="shared" si="24"/>
        <v>2.3109424169874524</v>
      </c>
      <c r="U126" s="50">
        <f>'Расчет дотаций'!Z128-1</f>
        <v>4.9374441307927341E-2</v>
      </c>
      <c r="V126" s="50">
        <f>U126*'Расчет дотаций'!AA128</f>
        <v>0.49374441307927341</v>
      </c>
      <c r="W126" s="51">
        <f t="shared" si="25"/>
        <v>11.998745372834994</v>
      </c>
      <c r="X126" s="50">
        <f>'Расчет дотаций'!AD128-1</f>
        <v>5.2069299733462637E-2</v>
      </c>
      <c r="Y126" s="50">
        <f>X126*'Расчет дотаций'!AE128</f>
        <v>0.52069299733462637</v>
      </c>
      <c r="Z126" s="51">
        <f t="shared" si="26"/>
        <v>12.653637240110575</v>
      </c>
      <c r="AA126" s="50" t="s">
        <v>439</v>
      </c>
      <c r="AB126" s="50" t="s">
        <v>439</v>
      </c>
      <c r="AC126" s="94" t="s">
        <v>439</v>
      </c>
      <c r="AD126" s="52">
        <f t="shared" si="27"/>
        <v>7.3904807405780861</v>
      </c>
    </row>
    <row r="127" spans="1:30" ht="15" customHeight="1">
      <c r="A127" s="59" t="s">
        <v>112</v>
      </c>
      <c r="B127" s="49">
        <f>'Расчет дотаций'!AM129</f>
        <v>366.69999999999982</v>
      </c>
      <c r="C127" s="50">
        <f>'Расчет дотаций'!B129-1</f>
        <v>0</v>
      </c>
      <c r="D127" s="50">
        <f>C127*'Расчет дотаций'!C129</f>
        <v>0</v>
      </c>
      <c r="E127" s="51">
        <f t="shared" si="19"/>
        <v>0</v>
      </c>
      <c r="F127" s="50">
        <f>'Расчет дотаций'!F129-1</f>
        <v>0.1440736860931553</v>
      </c>
      <c r="G127" s="50">
        <f>F127*'Расчет дотаций'!G129</f>
        <v>1.440736860931553</v>
      </c>
      <c r="H127" s="51">
        <f t="shared" si="20"/>
        <v>71.486311303515407</v>
      </c>
      <c r="I127" s="50">
        <f>'Расчет дотаций'!J129-1</f>
        <v>0.23102432778489113</v>
      </c>
      <c r="J127" s="50">
        <f>I127*'Расчет дотаций'!K129</f>
        <v>3.4653649167733667</v>
      </c>
      <c r="K127" s="51">
        <f t="shared" si="21"/>
        <v>171.94406691348667</v>
      </c>
      <c r="L127" s="50">
        <f>'Расчет дотаций'!N129-1</f>
        <v>6.2775330396475759E-2</v>
      </c>
      <c r="M127" s="50">
        <f>L127*'Расчет дотаций'!O129</f>
        <v>0.94162995594713639</v>
      </c>
      <c r="N127" s="51">
        <f t="shared" si="22"/>
        <v>46.721683875033762</v>
      </c>
      <c r="O127" s="50">
        <f>'Расчет дотаций'!R129-1</f>
        <v>8.6643415710743632E-2</v>
      </c>
      <c r="P127" s="50">
        <f>O127*'Расчет дотаций'!S129</f>
        <v>0.43321707855371816</v>
      </c>
      <c r="Q127" s="51">
        <f t="shared" si="23"/>
        <v>21.495313807315629</v>
      </c>
      <c r="R127" s="50">
        <f>'Расчет дотаций'!V129-1</f>
        <v>9.5094517958411728E-3</v>
      </c>
      <c r="S127" s="50">
        <f>R127*'Расчет дотаций'!W129</f>
        <v>9.5094517958411728E-2</v>
      </c>
      <c r="T127" s="51">
        <f t="shared" si="24"/>
        <v>4.7183885540606836</v>
      </c>
      <c r="U127" s="50">
        <f>'Расчет дотаций'!Z129-1</f>
        <v>4.9374441307927341E-2</v>
      </c>
      <c r="V127" s="50">
        <f>U127*'Расчет дотаций'!AA129</f>
        <v>0.49374441307927341</v>
      </c>
      <c r="W127" s="51">
        <f t="shared" si="25"/>
        <v>24.498551938856309</v>
      </c>
      <c r="X127" s="50">
        <f>'Расчет дотаций'!AD129-1</f>
        <v>5.2069299733462637E-2</v>
      </c>
      <c r="Y127" s="50">
        <f>X127*'Расчет дотаций'!AE129</f>
        <v>0.52069299733462637</v>
      </c>
      <c r="Z127" s="51">
        <f t="shared" si="26"/>
        <v>25.835683607731337</v>
      </c>
      <c r="AA127" s="50" t="s">
        <v>439</v>
      </c>
      <c r="AB127" s="50" t="s">
        <v>439</v>
      </c>
      <c r="AC127" s="94" t="s">
        <v>439</v>
      </c>
      <c r="AD127" s="52">
        <f t="shared" si="27"/>
        <v>7.3904807405780861</v>
      </c>
    </row>
    <row r="128" spans="1:30" ht="15" customHeight="1">
      <c r="A128" s="59" t="s">
        <v>113</v>
      </c>
      <c r="B128" s="49">
        <f>'Расчет дотаций'!AM130</f>
        <v>227.80000000000018</v>
      </c>
      <c r="C128" s="50">
        <f>'Расчет дотаций'!B130-1</f>
        <v>0</v>
      </c>
      <c r="D128" s="50">
        <f>C128*'Расчет дотаций'!C130</f>
        <v>0</v>
      </c>
      <c r="E128" s="51">
        <f t="shared" si="19"/>
        <v>0</v>
      </c>
      <c r="F128" s="50">
        <f>'Расчет дотаций'!F130-1</f>
        <v>0.1440736860931553</v>
      </c>
      <c r="G128" s="50">
        <f>F128*'Расчет дотаций'!G130</f>
        <v>1.440736860931553</v>
      </c>
      <c r="H128" s="51">
        <f t="shared" si="20"/>
        <v>44.40845845361558</v>
      </c>
      <c r="I128" s="50">
        <f>'Расчет дотаций'!J130-1</f>
        <v>0.23102432778489113</v>
      </c>
      <c r="J128" s="50">
        <f>I128*'Расчет дотаций'!K130</f>
        <v>3.4653649167733667</v>
      </c>
      <c r="K128" s="51">
        <f t="shared" si="21"/>
        <v>106.81444898525309</v>
      </c>
      <c r="L128" s="50">
        <f>'Расчет дотаций'!N130-1</f>
        <v>6.2775330396475759E-2</v>
      </c>
      <c r="M128" s="50">
        <f>L128*'Расчет дотаций'!O130</f>
        <v>0.94162995594713639</v>
      </c>
      <c r="N128" s="51">
        <f t="shared" si="22"/>
        <v>29.02426939387157</v>
      </c>
      <c r="O128" s="50">
        <f>'Расчет дотаций'!R130-1</f>
        <v>8.6643415710743632E-2</v>
      </c>
      <c r="P128" s="50">
        <f>O128*'Расчет дотаций'!S130</f>
        <v>0.43321707855371816</v>
      </c>
      <c r="Q128" s="51">
        <f t="shared" si="23"/>
        <v>13.35323830189939</v>
      </c>
      <c r="R128" s="50">
        <f>'Расчет дотаций'!V130-1</f>
        <v>9.5094517958411728E-3</v>
      </c>
      <c r="S128" s="50">
        <f>R128*'Расчет дотаций'!W130</f>
        <v>9.5094517958411728E-2</v>
      </c>
      <c r="T128" s="51">
        <f t="shared" si="24"/>
        <v>2.9311396580720617</v>
      </c>
      <c r="U128" s="50">
        <f>'Расчет дотаций'!Z130-1</f>
        <v>4.9374441307927341E-2</v>
      </c>
      <c r="V128" s="50">
        <f>U128*'Расчет дотаций'!AA130</f>
        <v>0.49374441307927341</v>
      </c>
      <c r="W128" s="51">
        <f t="shared" si="25"/>
        <v>15.218898641045744</v>
      </c>
      <c r="X128" s="50">
        <f>'Расчет дотаций'!AD130-1</f>
        <v>5.2069299733462637E-2</v>
      </c>
      <c r="Y128" s="50">
        <f>X128*'Расчет дотаций'!AE130</f>
        <v>0.52069299733462637</v>
      </c>
      <c r="Z128" s="51">
        <f t="shared" si="26"/>
        <v>16.049546566242721</v>
      </c>
      <c r="AA128" s="50" t="s">
        <v>439</v>
      </c>
      <c r="AB128" s="50" t="s">
        <v>439</v>
      </c>
      <c r="AC128" s="94" t="s">
        <v>439</v>
      </c>
      <c r="AD128" s="52">
        <f t="shared" si="27"/>
        <v>7.3904807405780861</v>
      </c>
    </row>
    <row r="129" spans="1:30" ht="15" customHeight="1">
      <c r="A129" s="59" t="s">
        <v>114</v>
      </c>
      <c r="B129" s="49">
        <f>'Расчет дотаций'!AM131</f>
        <v>290.80000000000018</v>
      </c>
      <c r="C129" s="50">
        <f>'Расчет дотаций'!B131-1</f>
        <v>0</v>
      </c>
      <c r="D129" s="50">
        <f>C129*'Расчет дотаций'!C131</f>
        <v>0</v>
      </c>
      <c r="E129" s="51">
        <f t="shared" si="19"/>
        <v>0</v>
      </c>
      <c r="F129" s="50">
        <f>'Расчет дотаций'!F131-1</f>
        <v>0.1440736860931553</v>
      </c>
      <c r="G129" s="50">
        <f>F129*'Расчет дотаций'!G131</f>
        <v>1.440736860931553</v>
      </c>
      <c r="H129" s="51">
        <f t="shared" si="20"/>
        <v>56.689989983807763</v>
      </c>
      <c r="I129" s="50">
        <f>'Расчет дотаций'!J131-1</f>
        <v>0.23102432778489113</v>
      </c>
      <c r="J129" s="50">
        <f>I129*'Расчет дотаций'!K131</f>
        <v>3.4653649167733667</v>
      </c>
      <c r="K129" s="51">
        <f t="shared" si="21"/>
        <v>136.3548804429833</v>
      </c>
      <c r="L129" s="50">
        <f>'Расчет дотаций'!N131-1</f>
        <v>6.2775330396475759E-2</v>
      </c>
      <c r="M129" s="50">
        <f>L129*'Расчет дотаций'!O131</f>
        <v>0.94162995594713639</v>
      </c>
      <c r="N129" s="51">
        <f t="shared" si="22"/>
        <v>37.051174450122261</v>
      </c>
      <c r="O129" s="50">
        <f>'Расчет дотаций'!R131-1</f>
        <v>8.6643415710743632E-2</v>
      </c>
      <c r="P129" s="50">
        <f>O129*'Расчет дотаций'!S131</f>
        <v>0.43321707855371816</v>
      </c>
      <c r="Q129" s="51">
        <f t="shared" si="23"/>
        <v>17.046188315155145</v>
      </c>
      <c r="R129" s="50">
        <f>'Расчет дотаций'!V131-1</f>
        <v>9.5094517958411728E-3</v>
      </c>
      <c r="S129" s="50">
        <f>R129*'Расчет дотаций'!W131</f>
        <v>9.5094517958411728E-2</v>
      </c>
      <c r="T129" s="51">
        <f t="shared" si="24"/>
        <v>3.7417709067926048</v>
      </c>
      <c r="U129" s="50">
        <f>'Расчет дотаций'!Z131-1</f>
        <v>4.9374441307927341E-2</v>
      </c>
      <c r="V129" s="50">
        <f>U129*'Расчет дотаций'!AA131</f>
        <v>0.49374441307927341</v>
      </c>
      <c r="W129" s="51">
        <f t="shared" si="25"/>
        <v>19.427812663810805</v>
      </c>
      <c r="X129" s="50">
        <f>'Расчет дотаций'!AD131-1</f>
        <v>5.2069299733462637E-2</v>
      </c>
      <c r="Y129" s="50">
        <f>X129*'Расчет дотаций'!AE131</f>
        <v>0.52069299733462637</v>
      </c>
      <c r="Z129" s="51">
        <f t="shared" si="26"/>
        <v>20.488183237328283</v>
      </c>
      <c r="AA129" s="50" t="s">
        <v>439</v>
      </c>
      <c r="AB129" s="50" t="s">
        <v>439</v>
      </c>
      <c r="AC129" s="94" t="s">
        <v>439</v>
      </c>
      <c r="AD129" s="52">
        <f t="shared" si="27"/>
        <v>7.3904807405780861</v>
      </c>
    </row>
    <row r="130" spans="1:30" ht="15" customHeight="1">
      <c r="A130" s="56" t="s">
        <v>115</v>
      </c>
      <c r="B130" s="49">
        <f>'Расчет дотаций'!AM132</f>
        <v>0</v>
      </c>
      <c r="C130" s="50">
        <f>'Расчет дотаций'!B132-1</f>
        <v>-1</v>
      </c>
      <c r="D130" s="50">
        <f>C130*'Расчет дотаций'!C132</f>
        <v>0</v>
      </c>
      <c r="E130" s="51" t="e">
        <f t="shared" si="19"/>
        <v>#DIV/0!</v>
      </c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</row>
    <row r="131" spans="1:30" ht="15" customHeight="1">
      <c r="A131" s="59" t="s">
        <v>116</v>
      </c>
      <c r="B131" s="49">
        <f>'Расчет дотаций'!AM133</f>
        <v>-97.5</v>
      </c>
      <c r="C131" s="50">
        <f>'Расчет дотаций'!B133-1</f>
        <v>0</v>
      </c>
      <c r="D131" s="50">
        <f>C131*'Расчет дотаций'!C133</f>
        <v>0</v>
      </c>
      <c r="E131" s="51">
        <f t="shared" si="19"/>
        <v>0</v>
      </c>
      <c r="F131" s="50">
        <f>'Расчет дотаций'!F133-1</f>
        <v>3.1704152249135031E-2</v>
      </c>
      <c r="G131" s="50">
        <f>F131*'Расчет дотаций'!G133</f>
        <v>0.31704152249135031</v>
      </c>
      <c r="H131" s="51">
        <f t="shared" si="20"/>
        <v>5.2364954863238538</v>
      </c>
      <c r="I131" s="50">
        <f>'Расчет дотаций'!J133-1</f>
        <v>7.7631578947368496E-2</v>
      </c>
      <c r="J131" s="50">
        <f>I131*'Расчет дотаций'!K133</f>
        <v>1.1644736842105274</v>
      </c>
      <c r="K131" s="51">
        <f t="shared" si="21"/>
        <v>19.233320428801871</v>
      </c>
      <c r="L131" s="50">
        <f>'Расчет дотаций'!N133-1</f>
        <v>-0.16666666666666663</v>
      </c>
      <c r="M131" s="50">
        <f>L131*'Расчет дотаций'!O133</f>
        <v>-2.4999999999999996</v>
      </c>
      <c r="N131" s="51">
        <f t="shared" si="22"/>
        <v>-41.291874366919217</v>
      </c>
      <c r="O131" s="50">
        <f>'Расчет дотаций'!R133-1</f>
        <v>5.2400000000000002E-2</v>
      </c>
      <c r="P131" s="50">
        <f>O131*'Расчет дотаций'!S133</f>
        <v>0.26200000000000001</v>
      </c>
      <c r="Q131" s="51">
        <f t="shared" si="23"/>
        <v>4.3273884336531356</v>
      </c>
      <c r="R131" s="50">
        <f>'Расчет дотаций'!V133-1</f>
        <v>-0.10097748592870537</v>
      </c>
      <c r="S131" s="50">
        <f>R131*'Расчет дотаций'!W133</f>
        <v>-1.0097748592870537</v>
      </c>
      <c r="T131" s="51">
        <f t="shared" si="24"/>
        <v>-16.678198651421823</v>
      </c>
      <c r="U131" s="50">
        <f>'Расчет дотаций'!Z133-1</f>
        <v>-0.11444998507017023</v>
      </c>
      <c r="V131" s="50">
        <f>U131*'Расчет дотаций'!AA133</f>
        <v>-1.1444998507017023</v>
      </c>
      <c r="W131" s="51">
        <f t="shared" si="25"/>
        <v>-18.903417619253002</v>
      </c>
      <c r="X131" s="50">
        <f>'Расчет дотаций'!AD133-1</f>
        <v>-0.2992338957055215</v>
      </c>
      <c r="Y131" s="50">
        <f>X131*'Расчет дотаций'!AE133</f>
        <v>-2.9923389570552148</v>
      </c>
      <c r="Z131" s="51">
        <f t="shared" si="26"/>
        <v>-49.423713711184817</v>
      </c>
      <c r="AA131" s="50" t="s">
        <v>439</v>
      </c>
      <c r="AB131" s="50" t="s">
        <v>439</v>
      </c>
      <c r="AC131" s="94" t="s">
        <v>439</v>
      </c>
      <c r="AD131" s="52">
        <f t="shared" si="27"/>
        <v>-5.9030984603420924</v>
      </c>
    </row>
    <row r="132" spans="1:30" ht="15" customHeight="1">
      <c r="A132" s="59" t="s">
        <v>117</v>
      </c>
      <c r="B132" s="49">
        <f>'Расчет дотаций'!AM134</f>
        <v>-39.700000000000045</v>
      </c>
      <c r="C132" s="50">
        <f>'Расчет дотаций'!B134-1</f>
        <v>0</v>
      </c>
      <c r="D132" s="50">
        <f>C132*'Расчет дотаций'!C134</f>
        <v>0</v>
      </c>
      <c r="E132" s="51">
        <f t="shared" si="19"/>
        <v>0</v>
      </c>
      <c r="F132" s="50">
        <f>'Расчет дотаций'!F134-1</f>
        <v>3.1704152249135031E-2</v>
      </c>
      <c r="G132" s="50">
        <f>F132*'Расчет дотаций'!G134</f>
        <v>0.31704152249135031</v>
      </c>
      <c r="H132" s="51">
        <f t="shared" si="20"/>
        <v>2.1321935467390483</v>
      </c>
      <c r="I132" s="50">
        <f>'Расчет дотаций'!J134-1</f>
        <v>7.7631578947368496E-2</v>
      </c>
      <c r="J132" s="50">
        <f>I132*'Расчет дотаций'!K134</f>
        <v>1.1644736842105274</v>
      </c>
      <c r="K132" s="51">
        <f t="shared" si="21"/>
        <v>7.8314135489583085</v>
      </c>
      <c r="L132" s="50">
        <f>'Расчет дотаций'!N134-1</f>
        <v>-0.16666666666666663</v>
      </c>
      <c r="M132" s="50">
        <f>L132*'Расчет дотаций'!O134</f>
        <v>-2.4999999999999996</v>
      </c>
      <c r="N132" s="51">
        <f t="shared" si="22"/>
        <v>-16.813204229402</v>
      </c>
      <c r="O132" s="50">
        <f>'Расчет дотаций'!R134-1</f>
        <v>5.2400000000000002E-2</v>
      </c>
      <c r="P132" s="50">
        <f>O132*'Расчет дотаций'!S134</f>
        <v>0.26200000000000001</v>
      </c>
      <c r="Q132" s="51">
        <f t="shared" si="23"/>
        <v>1.76202380324133</v>
      </c>
      <c r="R132" s="50">
        <f>'Расчет дотаций'!V134-1</f>
        <v>-0.10097748592870537</v>
      </c>
      <c r="S132" s="50">
        <f>R132*'Расчет дотаций'!W134</f>
        <v>-1.0097748592870537</v>
      </c>
      <c r="T132" s="51">
        <f t="shared" si="24"/>
        <v>-6.7910203739635611</v>
      </c>
      <c r="U132" s="50">
        <f>'Расчет дотаций'!Z134-1</f>
        <v>-0.11444998507017023</v>
      </c>
      <c r="V132" s="50">
        <f>U132*'Расчет дотаций'!AA134</f>
        <v>-1.1444998507017023</v>
      </c>
      <c r="W132" s="51">
        <f t="shared" si="25"/>
        <v>-7.6970838921471278</v>
      </c>
      <c r="X132" s="50">
        <f>'Расчет дотаций'!AD134-1</f>
        <v>-0.2992338957055215</v>
      </c>
      <c r="Y132" s="50">
        <f>X132*'Расчет дотаций'!AE134</f>
        <v>-2.9923389570552148</v>
      </c>
      <c r="Z132" s="51">
        <f t="shared" si="26"/>
        <v>-20.124322403426046</v>
      </c>
      <c r="AA132" s="50" t="s">
        <v>439</v>
      </c>
      <c r="AB132" s="50" t="s">
        <v>439</v>
      </c>
      <c r="AC132" s="94" t="s">
        <v>439</v>
      </c>
      <c r="AD132" s="52">
        <f t="shared" si="27"/>
        <v>-5.9030984603420924</v>
      </c>
    </row>
    <row r="133" spans="1:30" ht="15" customHeight="1">
      <c r="A133" s="59" t="s">
        <v>118</v>
      </c>
      <c r="B133" s="49">
        <f>'Расчет дотаций'!AM135</f>
        <v>-79.700000000000045</v>
      </c>
      <c r="C133" s="50">
        <f>'Расчет дотаций'!B135-1</f>
        <v>0</v>
      </c>
      <c r="D133" s="50">
        <f>C133*'Расчет дотаций'!C135</f>
        <v>0</v>
      </c>
      <c r="E133" s="51">
        <f t="shared" si="19"/>
        <v>0</v>
      </c>
      <c r="F133" s="50">
        <f>'Расчет дотаций'!F135-1</f>
        <v>3.1704152249135031E-2</v>
      </c>
      <c r="G133" s="50">
        <f>F133*'Расчет дотаций'!G135</f>
        <v>0.31704152249135031</v>
      </c>
      <c r="H133" s="51">
        <f t="shared" si="20"/>
        <v>4.2804993872821679</v>
      </c>
      <c r="I133" s="50">
        <f>'Расчет дотаций'!J135-1</f>
        <v>7.7631578947368496E-2</v>
      </c>
      <c r="J133" s="50">
        <f>I133*'Расчет дотаций'!K135</f>
        <v>1.1644736842105274</v>
      </c>
      <c r="K133" s="51">
        <f t="shared" si="21"/>
        <v>15.722006545389844</v>
      </c>
      <c r="L133" s="50">
        <f>'Расчет дотаций'!N135-1</f>
        <v>-0.16666666666666663</v>
      </c>
      <c r="M133" s="50">
        <f>L133*'Расчет дотаций'!O135</f>
        <v>-2.4999999999999996</v>
      </c>
      <c r="N133" s="51">
        <f t="shared" si="22"/>
        <v>-33.75346037993296</v>
      </c>
      <c r="O133" s="50">
        <f>'Расчет дотаций'!R135-1</f>
        <v>5.2400000000000002E-2</v>
      </c>
      <c r="P133" s="50">
        <f>O133*'Расчет дотаций'!S135</f>
        <v>0.26200000000000001</v>
      </c>
      <c r="Q133" s="51">
        <f t="shared" si="23"/>
        <v>3.5373626478169751</v>
      </c>
      <c r="R133" s="50">
        <f>'Расчет дотаций'!V135-1</f>
        <v>-0.10097748592870537</v>
      </c>
      <c r="S133" s="50">
        <f>R133*'Расчет дотаций'!W135</f>
        <v>-1.0097748592870537</v>
      </c>
      <c r="T133" s="51">
        <f t="shared" si="24"/>
        <v>-13.633358282239183</v>
      </c>
      <c r="U133" s="50">
        <f>'Расчет дотаций'!Z135-1</f>
        <v>-0.11444998507017023</v>
      </c>
      <c r="V133" s="50">
        <f>U133*'Расчет дотаций'!AA135</f>
        <v>-1.1444998507017023</v>
      </c>
      <c r="W133" s="51">
        <f t="shared" si="25"/>
        <v>-15.452332146199643</v>
      </c>
      <c r="X133" s="50">
        <f>'Расчет дотаций'!AD135-1</f>
        <v>-0.2992338957055215</v>
      </c>
      <c r="Y133" s="50">
        <f>X133*'Расчет дотаций'!AE135</f>
        <v>-2.9923389570552148</v>
      </c>
      <c r="Z133" s="51">
        <f t="shared" si="26"/>
        <v>-40.400717772117254</v>
      </c>
      <c r="AA133" s="50" t="s">
        <v>439</v>
      </c>
      <c r="AB133" s="50" t="s">
        <v>439</v>
      </c>
      <c r="AC133" s="94" t="s">
        <v>439</v>
      </c>
      <c r="AD133" s="52">
        <f t="shared" si="27"/>
        <v>-5.9030984603420924</v>
      </c>
    </row>
    <row r="134" spans="1:30" ht="15" customHeight="1">
      <c r="A134" s="59" t="s">
        <v>119</v>
      </c>
      <c r="B134" s="49">
        <f>'Расчет дотаций'!AM136</f>
        <v>-110.29999999999995</v>
      </c>
      <c r="C134" s="50">
        <f>'Расчет дотаций'!B136-1</f>
        <v>0</v>
      </c>
      <c r="D134" s="50">
        <f>C134*'Расчет дотаций'!C136</f>
        <v>0</v>
      </c>
      <c r="E134" s="51">
        <f t="shared" si="19"/>
        <v>0</v>
      </c>
      <c r="F134" s="50">
        <f>'Расчет дотаций'!F136-1</f>
        <v>3.1704152249135031E-2</v>
      </c>
      <c r="G134" s="50">
        <f>F134*'Расчет дотаций'!G136</f>
        <v>0.31704152249135031</v>
      </c>
      <c r="H134" s="51">
        <f t="shared" si="20"/>
        <v>5.9239533552976491</v>
      </c>
      <c r="I134" s="50">
        <f>'Расчет дотаций'!J136-1</f>
        <v>7.7631578947368496E-2</v>
      </c>
      <c r="J134" s="50">
        <f>I134*'Расчет дотаций'!K136</f>
        <v>1.1644736842105274</v>
      </c>
      <c r="K134" s="51">
        <f t="shared" si="21"/>
        <v>21.758310187659955</v>
      </c>
      <c r="L134" s="50">
        <f>'Расчет дотаций'!N136-1</f>
        <v>-0.16666666666666663</v>
      </c>
      <c r="M134" s="50">
        <f>L134*'Расчет дотаций'!O136</f>
        <v>-2.4999999999999996</v>
      </c>
      <c r="N134" s="51">
        <f t="shared" si="22"/>
        <v>-46.712756335089104</v>
      </c>
      <c r="O134" s="50">
        <f>'Расчет дотаций'!R136-1</f>
        <v>5.2400000000000002E-2</v>
      </c>
      <c r="P134" s="50">
        <f>O134*'Расчет дотаций'!S136</f>
        <v>0.26200000000000001</v>
      </c>
      <c r="Q134" s="51">
        <f t="shared" si="23"/>
        <v>4.8954968639173391</v>
      </c>
      <c r="R134" s="50">
        <f>'Расчет дотаций'!V136-1</f>
        <v>-0.10097748592870537</v>
      </c>
      <c r="S134" s="50">
        <f>R134*'Расчет дотаций'!W136</f>
        <v>-1.0097748592870537</v>
      </c>
      <c r="T134" s="51">
        <f t="shared" si="24"/>
        <v>-18.867746782070014</v>
      </c>
      <c r="U134" s="50">
        <f>'Расчет дотаций'!Z136-1</f>
        <v>-0.11444998507017023</v>
      </c>
      <c r="V134" s="50">
        <f>U134*'Расчет дотаций'!AA136</f>
        <v>-1.1444998507017023</v>
      </c>
      <c r="W134" s="51">
        <f t="shared" si="25"/>
        <v>-21.385097060549796</v>
      </c>
      <c r="X134" s="50">
        <f>'Расчет дотаций'!AD136-1</f>
        <v>-0.2992338957055215</v>
      </c>
      <c r="Y134" s="50">
        <f>X134*'Расчет дотаций'!AE136</f>
        <v>-2.9923389570552148</v>
      </c>
      <c r="Z134" s="51">
        <f t="shared" si="26"/>
        <v>-55.912160229165977</v>
      </c>
      <c r="AA134" s="50" t="s">
        <v>439</v>
      </c>
      <c r="AB134" s="50" t="s">
        <v>439</v>
      </c>
      <c r="AC134" s="94" t="s">
        <v>439</v>
      </c>
      <c r="AD134" s="52">
        <f t="shared" si="27"/>
        <v>-5.9030984603420924</v>
      </c>
    </row>
    <row r="135" spans="1:30" ht="15" customHeight="1">
      <c r="A135" s="59" t="s">
        <v>120</v>
      </c>
      <c r="B135" s="49">
        <f>'Расчет дотаций'!AM137</f>
        <v>-113.90000000000009</v>
      </c>
      <c r="C135" s="50">
        <f>'Расчет дотаций'!B137-1</f>
        <v>0</v>
      </c>
      <c r="D135" s="50">
        <f>C135*'Расчет дотаций'!C137</f>
        <v>0</v>
      </c>
      <c r="E135" s="51">
        <f t="shared" si="19"/>
        <v>0</v>
      </c>
      <c r="F135" s="50">
        <f>'Расчет дотаций'!F137-1</f>
        <v>3.1704152249135031E-2</v>
      </c>
      <c r="G135" s="50">
        <f>F135*'Расчет дотаций'!G137</f>
        <v>0.31704152249135031</v>
      </c>
      <c r="H135" s="51">
        <f t="shared" si="20"/>
        <v>6.1173008809465381</v>
      </c>
      <c r="I135" s="50">
        <f>'Расчет дотаций'!J137-1</f>
        <v>7.7631578947368496E-2</v>
      </c>
      <c r="J135" s="50">
        <f>I135*'Расчет дотаций'!K137</f>
        <v>1.1644736842105274</v>
      </c>
      <c r="K135" s="51">
        <f t="shared" si="21"/>
        <v>22.468463557338819</v>
      </c>
      <c r="L135" s="50">
        <f>'Расчет дотаций'!N137-1</f>
        <v>-0.16666666666666663</v>
      </c>
      <c r="M135" s="50">
        <f>L135*'Расчет дотаций'!O137</f>
        <v>-2.4999999999999996</v>
      </c>
      <c r="N135" s="51">
        <f t="shared" si="22"/>
        <v>-48.237379388636953</v>
      </c>
      <c r="O135" s="50">
        <f>'Расчет дотаций'!R137-1</f>
        <v>5.2400000000000002E-2</v>
      </c>
      <c r="P135" s="50">
        <f>O135*'Расчет дотаций'!S137</f>
        <v>0.26200000000000001</v>
      </c>
      <c r="Q135" s="51">
        <f t="shared" si="23"/>
        <v>5.0552773599291534</v>
      </c>
      <c r="R135" s="50">
        <f>'Расчет дотаций'!V137-1</f>
        <v>-0.10097748592870537</v>
      </c>
      <c r="S135" s="50">
        <f>R135*'Расчет дотаций'!W137</f>
        <v>-1.0097748592870537</v>
      </c>
      <c r="T135" s="51">
        <f t="shared" si="24"/>
        <v>-19.483557193814846</v>
      </c>
      <c r="U135" s="50">
        <f>'Расчет дотаций'!Z137-1</f>
        <v>-0.11444998507017023</v>
      </c>
      <c r="V135" s="50">
        <f>U135*'Расчет дотаций'!AA137</f>
        <v>-1.1444998507017023</v>
      </c>
      <c r="W135" s="51">
        <f t="shared" si="25"/>
        <v>-22.083069403414548</v>
      </c>
      <c r="X135" s="50">
        <f>'Расчет дотаций'!AD137-1</f>
        <v>-0.2992338957055215</v>
      </c>
      <c r="Y135" s="50">
        <f>X135*'Расчет дотаций'!AE137</f>
        <v>-2.9923389570552148</v>
      </c>
      <c r="Z135" s="51">
        <f t="shared" si="26"/>
        <v>-57.73703581234826</v>
      </c>
      <c r="AA135" s="50" t="s">
        <v>439</v>
      </c>
      <c r="AB135" s="50" t="s">
        <v>439</v>
      </c>
      <c r="AC135" s="94" t="s">
        <v>439</v>
      </c>
      <c r="AD135" s="52">
        <f t="shared" si="27"/>
        <v>-5.9030984603420924</v>
      </c>
    </row>
    <row r="136" spans="1:30" ht="15" customHeight="1">
      <c r="A136" s="59" t="s">
        <v>121</v>
      </c>
      <c r="B136" s="49">
        <f>'Расчет дотаций'!AM138</f>
        <v>-111.09999999999991</v>
      </c>
      <c r="C136" s="50">
        <f>'Расчет дотаций'!B138-1</f>
        <v>0</v>
      </c>
      <c r="D136" s="50">
        <f>C136*'Расчет дотаций'!C138</f>
        <v>0</v>
      </c>
      <c r="E136" s="51">
        <f t="shared" si="19"/>
        <v>0</v>
      </c>
      <c r="F136" s="50">
        <f>'Расчет дотаций'!F138-1</f>
        <v>3.1704152249135031E-2</v>
      </c>
      <c r="G136" s="50">
        <f>F136*'Расчет дотаций'!G138</f>
        <v>0.31704152249135031</v>
      </c>
      <c r="H136" s="51">
        <f t="shared" si="20"/>
        <v>5.9669194721085086</v>
      </c>
      <c r="I136" s="50">
        <f>'Расчет дотаций'!J138-1</f>
        <v>7.7631578947368496E-2</v>
      </c>
      <c r="J136" s="50">
        <f>I136*'Расчет дотаций'!K138</f>
        <v>1.1644736842105274</v>
      </c>
      <c r="K136" s="51">
        <f t="shared" si="21"/>
        <v>21.916122047588576</v>
      </c>
      <c r="L136" s="50">
        <f>'Расчет дотаций'!N138-1</f>
        <v>-0.16666666666666663</v>
      </c>
      <c r="M136" s="50">
        <f>L136*'Расчет дотаций'!O138</f>
        <v>-2.4999999999999996</v>
      </c>
      <c r="N136" s="51">
        <f t="shared" si="22"/>
        <v>-47.051561458099705</v>
      </c>
      <c r="O136" s="50">
        <f>'Расчет дотаций'!R138-1</f>
        <v>5.2400000000000002E-2</v>
      </c>
      <c r="P136" s="50">
        <f>O136*'Расчет дотаций'!S138</f>
        <v>0.26200000000000001</v>
      </c>
      <c r="Q136" s="51">
        <f t="shared" si="23"/>
        <v>4.9310036408088509</v>
      </c>
      <c r="R136" s="50">
        <f>'Расчет дотаций'!V138-1</f>
        <v>-0.10097748592870537</v>
      </c>
      <c r="S136" s="50">
        <f>R136*'Расчет дотаций'!W138</f>
        <v>-1.0097748592870537</v>
      </c>
      <c r="T136" s="51">
        <f t="shared" si="24"/>
        <v>-19.004593540235518</v>
      </c>
      <c r="U136" s="50">
        <f>'Расчет дотаций'!Z138-1</f>
        <v>-0.11444998507017023</v>
      </c>
      <c r="V136" s="50">
        <f>U136*'Расчет дотаций'!AA138</f>
        <v>-1.1444998507017023</v>
      </c>
      <c r="W136" s="51">
        <f t="shared" si="25"/>
        <v>-21.540202025630837</v>
      </c>
      <c r="X136" s="50">
        <f>'Расчет дотаций'!AD138-1</f>
        <v>-0.2992338957055215</v>
      </c>
      <c r="Y136" s="50">
        <f>X136*'Расчет дотаций'!AE138</f>
        <v>-2.9923389570552148</v>
      </c>
      <c r="Z136" s="51">
        <f t="shared" si="26"/>
        <v>-56.317688136539779</v>
      </c>
      <c r="AA136" s="50" t="s">
        <v>439</v>
      </c>
      <c r="AB136" s="50" t="s">
        <v>439</v>
      </c>
      <c r="AC136" s="94" t="s">
        <v>439</v>
      </c>
      <c r="AD136" s="52">
        <f t="shared" si="27"/>
        <v>-5.9030984603420924</v>
      </c>
    </row>
    <row r="137" spans="1:30" ht="15" customHeight="1">
      <c r="A137" s="59" t="s">
        <v>122</v>
      </c>
      <c r="B137" s="49">
        <f>'Расчет дотаций'!AM139</f>
        <v>-76.299999999999955</v>
      </c>
      <c r="C137" s="50">
        <f>'Расчет дотаций'!B139-1</f>
        <v>0</v>
      </c>
      <c r="D137" s="50">
        <f>C137*'Расчет дотаций'!C139</f>
        <v>0</v>
      </c>
      <c r="E137" s="51">
        <f t="shared" si="19"/>
        <v>0</v>
      </c>
      <c r="F137" s="50">
        <f>'Расчет дотаций'!F139-1</f>
        <v>3.1704152249135031E-2</v>
      </c>
      <c r="G137" s="50">
        <f>F137*'Расчет дотаций'!G139</f>
        <v>0.31704152249135031</v>
      </c>
      <c r="H137" s="51">
        <f t="shared" si="20"/>
        <v>4.0978933908359974</v>
      </c>
      <c r="I137" s="50">
        <f>'Расчет дотаций'!J139-1</f>
        <v>7.7631578947368496E-2</v>
      </c>
      <c r="J137" s="50">
        <f>I137*'Расчет дотаций'!K139</f>
        <v>1.1644736842105274</v>
      </c>
      <c r="K137" s="51">
        <f t="shared" si="21"/>
        <v>15.051306140693146</v>
      </c>
      <c r="L137" s="50">
        <f>'Расчет дотаций'!N139-1</f>
        <v>-0.16666666666666663</v>
      </c>
      <c r="M137" s="50">
        <f>L137*'Расчет дотаций'!O139</f>
        <v>-2.4999999999999996</v>
      </c>
      <c r="N137" s="51">
        <f t="shared" si="22"/>
        <v>-32.313538607137794</v>
      </c>
      <c r="O137" s="50">
        <f>'Расчет дотаций'!R139-1</f>
        <v>5.2400000000000002E-2</v>
      </c>
      <c r="P137" s="50">
        <f>O137*'Расчет дотаций'!S139</f>
        <v>0.26200000000000001</v>
      </c>
      <c r="Q137" s="51">
        <f t="shared" si="23"/>
        <v>3.3864588460280411</v>
      </c>
      <c r="R137" s="50">
        <f>'Расчет дотаций'!V139-1</f>
        <v>-0.10097748592870537</v>
      </c>
      <c r="S137" s="50">
        <f>R137*'Расчет дотаций'!W139</f>
        <v>-1.0097748592870537</v>
      </c>
      <c r="T137" s="51">
        <f t="shared" si="24"/>
        <v>-13.051759560035737</v>
      </c>
      <c r="U137" s="50">
        <f>'Расчет дотаций'!Z139-1</f>
        <v>-0.11444998507017023</v>
      </c>
      <c r="V137" s="50">
        <f>U137*'Расчет дотаций'!AA139</f>
        <v>-1.1444998507017023</v>
      </c>
      <c r="W137" s="51">
        <f t="shared" si="25"/>
        <v>-14.793136044605161</v>
      </c>
      <c r="X137" s="50">
        <f>'Расчет дотаций'!AD139-1</f>
        <v>-0.2992338957055215</v>
      </c>
      <c r="Y137" s="50">
        <f>X137*'Расчет дотаций'!AE139</f>
        <v>-2.9923389570552148</v>
      </c>
      <c r="Z137" s="51">
        <f t="shared" si="26"/>
        <v>-38.677224165778455</v>
      </c>
      <c r="AA137" s="50" t="s">
        <v>439</v>
      </c>
      <c r="AB137" s="50" t="s">
        <v>439</v>
      </c>
      <c r="AC137" s="94" t="s">
        <v>439</v>
      </c>
      <c r="AD137" s="52">
        <f t="shared" si="27"/>
        <v>-5.9030984603420924</v>
      </c>
    </row>
    <row r="138" spans="1:30" ht="15" customHeight="1">
      <c r="A138" s="56" t="s">
        <v>123</v>
      </c>
      <c r="B138" s="49">
        <f>'Расчет дотаций'!AM140</f>
        <v>0</v>
      </c>
      <c r="C138" s="50">
        <f>'Расчет дотаций'!B140-1</f>
        <v>-1</v>
      </c>
      <c r="D138" s="50">
        <f>C138*'Расчет дотаций'!C140</f>
        <v>0</v>
      </c>
      <c r="E138" s="51" t="e">
        <f t="shared" si="19"/>
        <v>#DIV/0!</v>
      </c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</row>
    <row r="139" spans="1:30" ht="15" customHeight="1">
      <c r="A139" s="59" t="s">
        <v>124</v>
      </c>
      <c r="B139" s="49">
        <f>'Расчет дотаций'!AM141</f>
        <v>137.90000000000009</v>
      </c>
      <c r="C139" s="50">
        <f>'Расчет дотаций'!B141-1</f>
        <v>0</v>
      </c>
      <c r="D139" s="50">
        <f>C139*'Расчет дотаций'!C141</f>
        <v>0</v>
      </c>
      <c r="E139" s="51">
        <f t="shared" si="19"/>
        <v>0</v>
      </c>
      <c r="F139" s="50">
        <f>'Расчет дотаций'!F141-1</f>
        <v>-9.4696969696972388E-4</v>
      </c>
      <c r="G139" s="50">
        <f>F139*'Расчет дотаций'!G141</f>
        <v>-9.4696969696972388E-3</v>
      </c>
      <c r="H139" s="51">
        <f t="shared" si="20"/>
        <v>-0.15387852952194009</v>
      </c>
      <c r="I139" s="50">
        <f>'Расчет дотаций'!J141-1</f>
        <v>0.2555263157894736</v>
      </c>
      <c r="J139" s="50">
        <f>I139*'Расчет дотаций'!K141</f>
        <v>3.8328947368421042</v>
      </c>
      <c r="K139" s="51">
        <f t="shared" si="21"/>
        <v>62.282901744901714</v>
      </c>
      <c r="L139" s="50">
        <f>'Расчет дотаций'!N141-1</f>
        <v>0.22999999999999998</v>
      </c>
      <c r="M139" s="50">
        <f>L139*'Расчет дотаций'!O141</f>
        <v>3.4499999999999997</v>
      </c>
      <c r="N139" s="51">
        <f t="shared" si="22"/>
        <v>56.061025875431618</v>
      </c>
      <c r="O139" s="50">
        <f>'Расчет дотаций'!R141-1</f>
        <v>0.20035000000000003</v>
      </c>
      <c r="P139" s="50">
        <f>O139*'Расчет дотаций'!S141</f>
        <v>1.0017500000000001</v>
      </c>
      <c r="Q139" s="51">
        <f t="shared" si="23"/>
        <v>16.278009469772069</v>
      </c>
      <c r="R139" s="50">
        <f>'Расчет дотаций'!V141-1</f>
        <v>1.8147222222222315E-2</v>
      </c>
      <c r="S139" s="50">
        <f>R139*'Расчет дотаций'!W141</f>
        <v>0.18147222222222315</v>
      </c>
      <c r="T139" s="51">
        <f t="shared" si="24"/>
        <v>2.9488460712093127</v>
      </c>
      <c r="U139" s="50">
        <f>'Расчет дотаций'!Z141-1</f>
        <v>-2.5109527254159381E-2</v>
      </c>
      <c r="V139" s="50">
        <f>U139*'Расчет дотаций'!AA141</f>
        <v>-0.25109527254159381</v>
      </c>
      <c r="W139" s="51">
        <f t="shared" si="25"/>
        <v>-4.0801908901892308</v>
      </c>
      <c r="X139" s="50">
        <f>'Расчет дотаций'!AD141-1</f>
        <v>2.808250000000001E-2</v>
      </c>
      <c r="Y139" s="50">
        <f>X139*'Расчет дотаций'!AE141</f>
        <v>0.2808250000000001</v>
      </c>
      <c r="Z139" s="51">
        <f t="shared" si="26"/>
        <v>4.5632862583965483</v>
      </c>
      <c r="AA139" s="50" t="s">
        <v>439</v>
      </c>
      <c r="AB139" s="50" t="s">
        <v>439</v>
      </c>
      <c r="AC139" s="94" t="s">
        <v>439</v>
      </c>
      <c r="AD139" s="52">
        <f t="shared" si="27"/>
        <v>8.4863769895530368</v>
      </c>
    </row>
    <row r="140" spans="1:30" ht="15" customHeight="1">
      <c r="A140" s="59" t="s">
        <v>125</v>
      </c>
      <c r="B140" s="49">
        <f>'Расчет дотаций'!AM142</f>
        <v>127.29999999999995</v>
      </c>
      <c r="C140" s="50">
        <f>'Расчет дотаций'!B142-1</f>
        <v>0</v>
      </c>
      <c r="D140" s="50">
        <f>C140*'Расчет дотаций'!C142</f>
        <v>0</v>
      </c>
      <c r="E140" s="51">
        <f t="shared" si="19"/>
        <v>0</v>
      </c>
      <c r="F140" s="50">
        <f>'Расчет дотаций'!F142-1</f>
        <v>-9.4696969696972388E-4</v>
      </c>
      <c r="G140" s="50">
        <f>F140*'Расчет дотаций'!G142</f>
        <v>-9.4696969696972388E-3</v>
      </c>
      <c r="H140" s="51">
        <f t="shared" si="20"/>
        <v>-0.14205030317725131</v>
      </c>
      <c r="I140" s="50">
        <f>'Расчет дотаций'!J142-1</f>
        <v>0.2555263157894736</v>
      </c>
      <c r="J140" s="50">
        <f>I140*'Расчет дотаций'!K142</f>
        <v>3.8328947368421042</v>
      </c>
      <c r="K140" s="51">
        <f t="shared" si="21"/>
        <v>57.495383554213042</v>
      </c>
      <c r="L140" s="50">
        <f>'Расчет дотаций'!N142-1</f>
        <v>0.22999999999999998</v>
      </c>
      <c r="M140" s="50">
        <f>L140*'Расчет дотаций'!O142</f>
        <v>3.4499999999999997</v>
      </c>
      <c r="N140" s="51">
        <f t="shared" si="22"/>
        <v>51.751766453534721</v>
      </c>
      <c r="O140" s="50">
        <f>'Расчет дотаций'!R142-1</f>
        <v>0.20035000000000003</v>
      </c>
      <c r="P140" s="50">
        <f>O140*'Расчет дотаций'!S142</f>
        <v>1.0017500000000001</v>
      </c>
      <c r="Q140" s="51">
        <f t="shared" si="23"/>
        <v>15.026762911544468</v>
      </c>
      <c r="R140" s="50">
        <f>'Расчет дотаций'!V142-1</f>
        <v>1.8147222222222315E-2</v>
      </c>
      <c r="S140" s="50">
        <f>R140*'Расчет дотаций'!W142</f>
        <v>0.18147222222222315</v>
      </c>
      <c r="T140" s="51">
        <f t="shared" si="24"/>
        <v>2.7221762499270858</v>
      </c>
      <c r="U140" s="50">
        <f>'Расчет дотаций'!Z142-1</f>
        <v>-2.5109527254159381E-2</v>
      </c>
      <c r="V140" s="50">
        <f>U140*'Расчет дотаций'!AA142</f>
        <v>-0.25109527254159381</v>
      </c>
      <c r="W140" s="51">
        <f t="shared" si="25"/>
        <v>-3.7665576527997717</v>
      </c>
      <c r="X140" s="50">
        <f>'Расчет дотаций'!AD142-1</f>
        <v>2.808250000000001E-2</v>
      </c>
      <c r="Y140" s="50">
        <f>X140*'Расчет дотаций'!AE142</f>
        <v>0.2808250000000001</v>
      </c>
      <c r="Z140" s="51">
        <f t="shared" si="26"/>
        <v>4.2125187867576503</v>
      </c>
      <c r="AA140" s="50" t="s">
        <v>439</v>
      </c>
      <c r="AB140" s="50" t="s">
        <v>439</v>
      </c>
      <c r="AC140" s="94" t="s">
        <v>439</v>
      </c>
      <c r="AD140" s="52">
        <f t="shared" si="27"/>
        <v>8.4863769895530368</v>
      </c>
    </row>
    <row r="141" spans="1:30" ht="15" customHeight="1">
      <c r="A141" s="59" t="s">
        <v>126</v>
      </c>
      <c r="B141" s="49">
        <f>'Расчет дотаций'!AM143</f>
        <v>207</v>
      </c>
      <c r="C141" s="50">
        <f>'Расчет дотаций'!B143-1</f>
        <v>0</v>
      </c>
      <c r="D141" s="50">
        <f>C141*'Расчет дотаций'!C143</f>
        <v>0</v>
      </c>
      <c r="E141" s="51">
        <f t="shared" si="19"/>
        <v>0</v>
      </c>
      <c r="F141" s="50">
        <f>'Расчет дотаций'!F143-1</f>
        <v>-9.4696969696972388E-4</v>
      </c>
      <c r="G141" s="50">
        <f>F141*'Расчет дотаций'!G143</f>
        <v>-9.4696969696972388E-3</v>
      </c>
      <c r="H141" s="51">
        <f t="shared" si="20"/>
        <v>-0.23098517484439143</v>
      </c>
      <c r="I141" s="50">
        <f>'Расчет дотаций'!J143-1</f>
        <v>0.2555263157894736</v>
      </c>
      <c r="J141" s="50">
        <f>I141*'Расчет дотаций'!K143</f>
        <v>3.8328947368421042</v>
      </c>
      <c r="K141" s="51">
        <f t="shared" si="21"/>
        <v>93.492100516277347</v>
      </c>
      <c r="L141" s="50">
        <f>'Расчет дотаций'!N143-1</f>
        <v>0.22999999999999998</v>
      </c>
      <c r="M141" s="50">
        <f>L141*'Расчет дотаций'!O143</f>
        <v>3.4499999999999997</v>
      </c>
      <c r="N141" s="51">
        <f t="shared" si="22"/>
        <v>84.152518899306287</v>
      </c>
      <c r="O141" s="50">
        <f>'Расчет дотаций'!R143-1</f>
        <v>0.20035000000000003</v>
      </c>
      <c r="P141" s="50">
        <f>O141*'Расчет дотаций'!S143</f>
        <v>1.0017500000000001</v>
      </c>
      <c r="Q141" s="51">
        <f t="shared" si="23"/>
        <v>24.434720523878287</v>
      </c>
      <c r="R141" s="50">
        <f>'Расчет дотаций'!V143-1</f>
        <v>1.8147222222222315E-2</v>
      </c>
      <c r="S141" s="50">
        <f>R141*'Расчет дотаций'!W143</f>
        <v>0.18147222222222315</v>
      </c>
      <c r="T141" s="51">
        <f t="shared" si="24"/>
        <v>4.4264766986245636</v>
      </c>
      <c r="U141" s="50">
        <f>'Расчет дотаций'!Z143-1</f>
        <v>-2.5109527254159381E-2</v>
      </c>
      <c r="V141" s="50">
        <f>U141*'Расчет дотаций'!AA143</f>
        <v>-0.25109527254159381</v>
      </c>
      <c r="W141" s="51">
        <f t="shared" si="25"/>
        <v>-6.1247245414733156</v>
      </c>
      <c r="X141" s="50">
        <f>'Расчет дотаций'!AD143-1</f>
        <v>2.808250000000001E-2</v>
      </c>
      <c r="Y141" s="50">
        <f>X141*'Расчет дотаций'!AE143</f>
        <v>0.2808250000000001</v>
      </c>
      <c r="Z141" s="51">
        <f t="shared" si="26"/>
        <v>6.8498930782312168</v>
      </c>
      <c r="AA141" s="50" t="s">
        <v>439</v>
      </c>
      <c r="AB141" s="50" t="s">
        <v>439</v>
      </c>
      <c r="AC141" s="94" t="s">
        <v>439</v>
      </c>
      <c r="AD141" s="52">
        <f t="shared" si="27"/>
        <v>8.4863769895530368</v>
      </c>
    </row>
    <row r="142" spans="1:30" ht="15" customHeight="1">
      <c r="A142" s="59" t="s">
        <v>127</v>
      </c>
      <c r="B142" s="49">
        <f>'Расчет дотаций'!AM144</f>
        <v>144.59999999999991</v>
      </c>
      <c r="C142" s="50">
        <f>'Расчет дотаций'!B144-1</f>
        <v>0</v>
      </c>
      <c r="D142" s="50">
        <f>C142*'Расчет дотаций'!C144</f>
        <v>0</v>
      </c>
      <c r="E142" s="51">
        <f t="shared" si="19"/>
        <v>0</v>
      </c>
      <c r="F142" s="50">
        <f>'Расчет дотаций'!F144-1</f>
        <v>-9.4696969696972388E-4</v>
      </c>
      <c r="G142" s="50">
        <f>F142*'Расчет дотаций'!G144</f>
        <v>-9.4696969696972388E-3</v>
      </c>
      <c r="H142" s="51">
        <f t="shared" si="20"/>
        <v>-0.16135486126811102</v>
      </c>
      <c r="I142" s="50">
        <f>'Расчет дотаций'!J144-1</f>
        <v>0.2555263157894736</v>
      </c>
      <c r="J142" s="50">
        <f>I142*'Расчет дотаций'!K144</f>
        <v>3.8328947368421042</v>
      </c>
      <c r="K142" s="51">
        <f t="shared" si="21"/>
        <v>65.30897456354441</v>
      </c>
      <c r="L142" s="50">
        <f>'Расчет дотаций'!N144-1</f>
        <v>0.22999999999999998</v>
      </c>
      <c r="M142" s="50">
        <f>L142*'Расчет дотаций'!O144</f>
        <v>3.4499999999999997</v>
      </c>
      <c r="N142" s="51">
        <f t="shared" si="22"/>
        <v>58.784803057196534</v>
      </c>
      <c r="O142" s="50">
        <f>'Расчет дотаций'!R144-1</f>
        <v>0.20035000000000003</v>
      </c>
      <c r="P142" s="50">
        <f>O142*'Расчет дотаций'!S144</f>
        <v>1.0017500000000001</v>
      </c>
      <c r="Q142" s="51">
        <f t="shared" si="23"/>
        <v>17.068891728274387</v>
      </c>
      <c r="R142" s="50">
        <f>'Расчет дотаций'!V144-1</f>
        <v>1.8147222222222315E-2</v>
      </c>
      <c r="S142" s="50">
        <f>R142*'Расчет дотаций'!W144</f>
        <v>0.18147222222222315</v>
      </c>
      <c r="T142" s="51">
        <f t="shared" si="24"/>
        <v>3.0921185054159976</v>
      </c>
      <c r="U142" s="50">
        <f>'Расчет дотаций'!Z144-1</f>
        <v>-2.5109527254159381E-2</v>
      </c>
      <c r="V142" s="50">
        <f>U142*'Расчет дотаций'!AA144</f>
        <v>-0.25109527254159381</v>
      </c>
      <c r="W142" s="51">
        <f t="shared" si="25"/>
        <v>-4.278430766652372</v>
      </c>
      <c r="X142" s="50">
        <f>'Расчет дотаций'!AD144-1</f>
        <v>2.808250000000001E-2</v>
      </c>
      <c r="Y142" s="50">
        <f>X142*'Расчет дотаций'!AE144</f>
        <v>0.2808250000000001</v>
      </c>
      <c r="Z142" s="51">
        <f t="shared" si="26"/>
        <v>4.7849977734890494</v>
      </c>
      <c r="AA142" s="50" t="s">
        <v>439</v>
      </c>
      <c r="AB142" s="50" t="s">
        <v>439</v>
      </c>
      <c r="AC142" s="94" t="s">
        <v>439</v>
      </c>
      <c r="AD142" s="52">
        <f t="shared" si="27"/>
        <v>8.4863769895530368</v>
      </c>
    </row>
    <row r="143" spans="1:30" ht="15" customHeight="1">
      <c r="A143" s="59" t="s">
        <v>128</v>
      </c>
      <c r="B143" s="49">
        <f>'Расчет дотаций'!AM145</f>
        <v>171.20000000000005</v>
      </c>
      <c r="C143" s="50">
        <f>'Расчет дотаций'!B145-1</f>
        <v>0</v>
      </c>
      <c r="D143" s="50">
        <f>C143*'Расчет дотаций'!C145</f>
        <v>0</v>
      </c>
      <c r="E143" s="51">
        <f t="shared" si="19"/>
        <v>0</v>
      </c>
      <c r="F143" s="50">
        <f>'Расчет дотаций'!F145-1</f>
        <v>-9.4696969696972388E-4</v>
      </c>
      <c r="G143" s="50">
        <f>F143*'Расчет дотаций'!G145</f>
        <v>-9.4696969696972388E-3</v>
      </c>
      <c r="H143" s="51">
        <f t="shared" si="20"/>
        <v>-0.19103701417082042</v>
      </c>
      <c r="I143" s="50">
        <f>'Расчет дотаций'!J145-1</f>
        <v>0.2555263157894736</v>
      </c>
      <c r="J143" s="50">
        <f>I143*'Расчет дотаций'!K145</f>
        <v>3.8328947368421042</v>
      </c>
      <c r="K143" s="51">
        <f t="shared" si="21"/>
        <v>77.322935306215868</v>
      </c>
      <c r="L143" s="50">
        <f>'Расчет дотаций'!N145-1</f>
        <v>0.22999999999999998</v>
      </c>
      <c r="M143" s="50">
        <f>L143*'Расчет дотаций'!O145</f>
        <v>3.4499999999999997</v>
      </c>
      <c r="N143" s="51">
        <f t="shared" si="22"/>
        <v>69.598605002711309</v>
      </c>
      <c r="O143" s="50">
        <f>'Расчет дотаций'!R145-1</f>
        <v>0.20035000000000003</v>
      </c>
      <c r="P143" s="50">
        <f>O143*'Расчет дотаций'!S145</f>
        <v>1.0017500000000001</v>
      </c>
      <c r="Q143" s="51">
        <f t="shared" si="23"/>
        <v>20.20881233665683</v>
      </c>
      <c r="R143" s="50">
        <f>'Расчет дотаций'!V145-1</f>
        <v>1.8147222222222315E-2</v>
      </c>
      <c r="S143" s="50">
        <f>R143*'Расчет дотаций'!W145</f>
        <v>0.18147222222222315</v>
      </c>
      <c r="T143" s="51">
        <f t="shared" si="24"/>
        <v>3.6609314531619588</v>
      </c>
      <c r="U143" s="50">
        <f>'Расчет дотаций'!Z145-1</f>
        <v>-2.5109527254159381E-2</v>
      </c>
      <c r="V143" s="50">
        <f>U143*'Расчет дотаций'!AA145</f>
        <v>-0.25109527254159381</v>
      </c>
      <c r="W143" s="51">
        <f t="shared" si="25"/>
        <v>-5.0654726642523284</v>
      </c>
      <c r="X143" s="50">
        <f>'Расчет дотаций'!AD145-1</f>
        <v>2.808250000000001E-2</v>
      </c>
      <c r="Y143" s="50">
        <f>X143*'Расчет дотаций'!AE145</f>
        <v>0.2808250000000001</v>
      </c>
      <c r="Z143" s="51">
        <f t="shared" si="26"/>
        <v>5.6652255796772213</v>
      </c>
      <c r="AA143" s="50" t="s">
        <v>439</v>
      </c>
      <c r="AB143" s="50" t="s">
        <v>439</v>
      </c>
      <c r="AC143" s="94" t="s">
        <v>439</v>
      </c>
      <c r="AD143" s="52">
        <f t="shared" si="27"/>
        <v>8.4863769895530368</v>
      </c>
    </row>
    <row r="144" spans="1:30" ht="15" customHeight="1">
      <c r="A144" s="59" t="s">
        <v>129</v>
      </c>
      <c r="B144" s="49">
        <f>'Расчет дотаций'!AM146</f>
        <v>108.5</v>
      </c>
      <c r="C144" s="50">
        <f>'Расчет дотаций'!B146-1</f>
        <v>0</v>
      </c>
      <c r="D144" s="50">
        <f>C144*'Расчет дотаций'!C146</f>
        <v>0</v>
      </c>
      <c r="E144" s="51">
        <f t="shared" si="19"/>
        <v>0</v>
      </c>
      <c r="F144" s="50">
        <f>'Расчет дотаций'!F146-1</f>
        <v>-9.4696969696972388E-4</v>
      </c>
      <c r="G144" s="50">
        <f>F144*'Расчет дотаций'!G146</f>
        <v>-9.4696969696972388E-3</v>
      </c>
      <c r="H144" s="51">
        <f t="shared" si="20"/>
        <v>-0.12107193947157716</v>
      </c>
      <c r="I144" s="50">
        <f>'Расчет дотаций'!J146-1</f>
        <v>0.2555263157894736</v>
      </c>
      <c r="J144" s="50">
        <f>I144*'Расчет дотаций'!K146</f>
        <v>3.8328947368421042</v>
      </c>
      <c r="K144" s="51">
        <f t="shared" si="21"/>
        <v>49.004313555633296</v>
      </c>
      <c r="L144" s="50">
        <f>'Расчет дотаций'!N146-1</f>
        <v>0.22999999999999998</v>
      </c>
      <c r="M144" s="50">
        <f>L144*'Расчет дотаций'!O146</f>
        <v>3.4499999999999997</v>
      </c>
      <c r="N144" s="51">
        <f t="shared" si="22"/>
        <v>44.108928988283736</v>
      </c>
      <c r="O144" s="50">
        <f>'Расчет дотаций'!R146-1</f>
        <v>0.20035000000000003</v>
      </c>
      <c r="P144" s="50">
        <f>O144*'Расчет дотаций'!S146</f>
        <v>1.0017500000000001</v>
      </c>
      <c r="Q144" s="51">
        <f t="shared" si="23"/>
        <v>12.807570902612532</v>
      </c>
      <c r="R144" s="50">
        <f>'Расчет дотаций'!V146-1</f>
        <v>1.8147222222222315E-2</v>
      </c>
      <c r="S144" s="50">
        <f>R144*'Расчет дотаций'!W146</f>
        <v>0.18147222222222315</v>
      </c>
      <c r="T144" s="51">
        <f t="shared" si="24"/>
        <v>2.3201580763321989</v>
      </c>
      <c r="U144" s="50">
        <f>'Расчет дотаций'!Z146-1</f>
        <v>-2.5109527254159381E-2</v>
      </c>
      <c r="V144" s="50">
        <f>U144*'Расчет дотаций'!AA146</f>
        <v>-0.25109527254159381</v>
      </c>
      <c r="W144" s="51">
        <f t="shared" si="25"/>
        <v>-3.2103024770524384</v>
      </c>
      <c r="X144" s="50">
        <f>'Расчет дотаций'!AD146-1</f>
        <v>2.808250000000001E-2</v>
      </c>
      <c r="Y144" s="50">
        <f>X144*'Расчет дотаций'!AE146</f>
        <v>0.2808250000000001</v>
      </c>
      <c r="Z144" s="51">
        <f t="shared" si="26"/>
        <v>3.5904028936622563</v>
      </c>
      <c r="AA144" s="50" t="s">
        <v>439</v>
      </c>
      <c r="AB144" s="50" t="s">
        <v>439</v>
      </c>
      <c r="AC144" s="94" t="s">
        <v>439</v>
      </c>
      <c r="AD144" s="52">
        <f t="shared" si="27"/>
        <v>8.4863769895530368</v>
      </c>
    </row>
    <row r="145" spans="1:30" ht="15" customHeight="1">
      <c r="A145" s="59" t="s">
        <v>130</v>
      </c>
      <c r="B145" s="49">
        <f>'Расчет дотаций'!AM147</f>
        <v>121.29999999999995</v>
      </c>
      <c r="C145" s="50">
        <f>'Расчет дотаций'!B147-1</f>
        <v>0</v>
      </c>
      <c r="D145" s="50">
        <f>C145*'Расчет дотаций'!C147</f>
        <v>0</v>
      </c>
      <c r="E145" s="51">
        <f t="shared" si="19"/>
        <v>0</v>
      </c>
      <c r="F145" s="50">
        <f>'Расчет дотаций'!F147-1</f>
        <v>-9.4696969696972388E-4</v>
      </c>
      <c r="G145" s="50">
        <f>F145*'Расчет дотаций'!G147</f>
        <v>-9.4696969696972388E-3</v>
      </c>
      <c r="H145" s="51">
        <f t="shared" si="20"/>
        <v>-0.13535508071799357</v>
      </c>
      <c r="I145" s="50">
        <f>'Расчет дотаций'!J147-1</f>
        <v>0.2555263157894736</v>
      </c>
      <c r="J145" s="50">
        <f>I145*'Расчет дотаций'!K147</f>
        <v>3.8328947368421042</v>
      </c>
      <c r="K145" s="51">
        <f t="shared" si="21"/>
        <v>54.785467597219501</v>
      </c>
      <c r="L145" s="50">
        <f>'Расчет дотаций'!N147-1</f>
        <v>0.22999999999999998</v>
      </c>
      <c r="M145" s="50">
        <f>L145*'Расчет дотаций'!O147</f>
        <v>3.4499999999999997</v>
      </c>
      <c r="N145" s="51">
        <f t="shared" si="22"/>
        <v>49.312563007178014</v>
      </c>
      <c r="O145" s="50">
        <f>'Расчет дотаций'!R147-1</f>
        <v>0.20035000000000003</v>
      </c>
      <c r="P145" s="50">
        <f>O145*'Расчет дотаций'!S147</f>
        <v>1.0017500000000001</v>
      </c>
      <c r="Q145" s="51">
        <f t="shared" si="23"/>
        <v>14.318510142736402</v>
      </c>
      <c r="R145" s="50">
        <f>'Расчет дотаций'!V147-1</f>
        <v>1.8147222222222315E-2</v>
      </c>
      <c r="S145" s="50">
        <f>R145*'Расчет дотаций'!W147</f>
        <v>0.18147222222222315</v>
      </c>
      <c r="T145" s="51">
        <f t="shared" si="24"/>
        <v>2.5938725775031855</v>
      </c>
      <c r="U145" s="50">
        <f>'Расчет дотаций'!Z147-1</f>
        <v>-2.5109527254159381E-2</v>
      </c>
      <c r="V145" s="50">
        <f>U145*'Расчет дотаций'!AA147</f>
        <v>-0.25109527254159381</v>
      </c>
      <c r="W145" s="51">
        <f t="shared" si="25"/>
        <v>-3.5890294052208356</v>
      </c>
      <c r="X145" s="50">
        <f>'Расчет дотаций'!AD147-1</f>
        <v>2.808250000000001E-2</v>
      </c>
      <c r="Y145" s="50">
        <f>X145*'Расчет дотаций'!AE147</f>
        <v>0.2808250000000001</v>
      </c>
      <c r="Z145" s="51">
        <f t="shared" si="26"/>
        <v>4.0139711613016731</v>
      </c>
      <c r="AA145" s="50" t="s">
        <v>439</v>
      </c>
      <c r="AB145" s="50" t="s">
        <v>439</v>
      </c>
      <c r="AC145" s="94" t="s">
        <v>439</v>
      </c>
      <c r="AD145" s="52">
        <f t="shared" si="27"/>
        <v>8.4863769895530368</v>
      </c>
    </row>
    <row r="146" spans="1:30" ht="15" customHeight="1">
      <c r="A146" s="59" t="s">
        <v>131</v>
      </c>
      <c r="B146" s="49">
        <f>'Расчет дотаций'!AM148</f>
        <v>54.299999999999955</v>
      </c>
      <c r="C146" s="50">
        <f>'Расчет дотаций'!B148-1</f>
        <v>0</v>
      </c>
      <c r="D146" s="50">
        <f>C146*'Расчет дотаций'!C148</f>
        <v>0</v>
      </c>
      <c r="E146" s="51">
        <f t="shared" si="19"/>
        <v>0</v>
      </c>
      <c r="F146" s="50">
        <f>'Расчет дотаций'!F148-1</f>
        <v>-9.4696969696972388E-4</v>
      </c>
      <c r="G146" s="50">
        <f>F146*'Расчет дотаций'!G148</f>
        <v>-9.4696969696972388E-3</v>
      </c>
      <c r="H146" s="51">
        <f t="shared" si="20"/>
        <v>-6.0591763256282342E-2</v>
      </c>
      <c r="I146" s="50">
        <f>'Расчет дотаций'!J148-1</f>
        <v>0.2555263157894736</v>
      </c>
      <c r="J146" s="50">
        <f>I146*'Расчет дотаций'!K148</f>
        <v>3.8328947368421042</v>
      </c>
      <c r="K146" s="51">
        <f t="shared" si="21"/>
        <v>24.524739410791568</v>
      </c>
      <c r="L146" s="50">
        <f>'Расчет дотаций'!N148-1</f>
        <v>0.22999999999999998</v>
      </c>
      <c r="M146" s="50">
        <f>L146*'Расчет дотаций'!O148</f>
        <v>3.4499999999999997</v>
      </c>
      <c r="N146" s="51">
        <f t="shared" si="22"/>
        <v>22.074791189528153</v>
      </c>
      <c r="O146" s="50">
        <f>'Расчет дотаций'!R148-1</f>
        <v>0.20035000000000003</v>
      </c>
      <c r="P146" s="50">
        <f>O146*'Расчет дотаций'!S148</f>
        <v>1.0017500000000001</v>
      </c>
      <c r="Q146" s="51">
        <f t="shared" si="23"/>
        <v>6.4096875577129948</v>
      </c>
      <c r="R146" s="50">
        <f>'Расчет дотаций'!V148-1</f>
        <v>1.8147222222222315E-2</v>
      </c>
      <c r="S146" s="50">
        <f>R146*'Расчет дотаций'!W148</f>
        <v>0.18147222222222315</v>
      </c>
      <c r="T146" s="51">
        <f t="shared" si="24"/>
        <v>1.1611482354362976</v>
      </c>
      <c r="U146" s="50">
        <f>'Расчет дотаций'!Z148-1</f>
        <v>-2.5109527254159381E-2</v>
      </c>
      <c r="V146" s="50">
        <f>U146*'Расчет дотаций'!AA148</f>
        <v>-0.25109527254159381</v>
      </c>
      <c r="W146" s="51">
        <f t="shared" si="25"/>
        <v>-1.6066306405893755</v>
      </c>
      <c r="X146" s="50">
        <f>'Расчет дотаций'!AD148-1</f>
        <v>2.808250000000001E-2</v>
      </c>
      <c r="Y146" s="50">
        <f>X146*'Расчет дотаций'!AE148</f>
        <v>0.2808250000000001</v>
      </c>
      <c r="Z146" s="51">
        <f t="shared" si="26"/>
        <v>1.7968560103765931</v>
      </c>
      <c r="AA146" s="50" t="s">
        <v>439</v>
      </c>
      <c r="AB146" s="50" t="s">
        <v>439</v>
      </c>
      <c r="AC146" s="94" t="s">
        <v>439</v>
      </c>
      <c r="AD146" s="52">
        <f t="shared" si="27"/>
        <v>8.4863769895530368</v>
      </c>
    </row>
    <row r="147" spans="1:30" ht="15" customHeight="1">
      <c r="A147" s="56" t="s">
        <v>132</v>
      </c>
      <c r="B147" s="49">
        <f>'Расчет дотаций'!AM149</f>
        <v>0</v>
      </c>
      <c r="C147" s="50">
        <f>'Расчет дотаций'!B149-1</f>
        <v>-1</v>
      </c>
      <c r="D147" s="50">
        <f>C147*'Расчет дотаций'!C149</f>
        <v>0</v>
      </c>
      <c r="E147" s="51" t="e">
        <f t="shared" si="19"/>
        <v>#DIV/0!</v>
      </c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</row>
    <row r="148" spans="1:30" ht="15" customHeight="1">
      <c r="A148" s="59" t="s">
        <v>133</v>
      </c>
      <c r="B148" s="49">
        <f>'Расчет дотаций'!AM150</f>
        <v>104.70000000000005</v>
      </c>
      <c r="C148" s="50">
        <f>'Расчет дотаций'!B150-1</f>
        <v>0</v>
      </c>
      <c r="D148" s="50">
        <f>C148*'Расчет дотаций'!C150</f>
        <v>0</v>
      </c>
      <c r="E148" s="51">
        <f t="shared" si="19"/>
        <v>0</v>
      </c>
      <c r="F148" s="50">
        <f>'Расчет дотаций'!F150-1</f>
        <v>4.6916666666666718E-2</v>
      </c>
      <c r="G148" s="50">
        <f>F148*'Расчет дотаций'!G150</f>
        <v>0.46916666666666718</v>
      </c>
      <c r="H148" s="51">
        <f t="shared" si="20"/>
        <v>6.3522926234612358</v>
      </c>
      <c r="I148" s="50">
        <f>'Расчет дотаций'!J150-1</f>
        <v>3.9473684210526994E-3</v>
      </c>
      <c r="J148" s="50">
        <f>I148*'Расчет дотаций'!K150</f>
        <v>5.921052631579049E-2</v>
      </c>
      <c r="K148" s="51">
        <f t="shared" si="21"/>
        <v>0.80168225125481962</v>
      </c>
      <c r="L148" s="50">
        <f>'Расчет дотаций'!N150-1</f>
        <v>0.19047619047619047</v>
      </c>
      <c r="M148" s="50">
        <f>L148*'Расчет дотаций'!O150</f>
        <v>2.8571428571428568</v>
      </c>
      <c r="N148" s="51">
        <f t="shared" si="22"/>
        <v>38.684349901819196</v>
      </c>
      <c r="O148" s="50">
        <f>'Расчет дотаций'!R150-1</f>
        <v>1.6363636363636358E-2</v>
      </c>
      <c r="P148" s="50">
        <f>O148*'Расчет дотаций'!S150</f>
        <v>8.181818181818179E-2</v>
      </c>
      <c r="Q148" s="51">
        <f t="shared" si="23"/>
        <v>1.1077791108248221</v>
      </c>
      <c r="R148" s="50">
        <f>'Расчет дотаций'!V150-1</f>
        <v>0.28448560606060602</v>
      </c>
      <c r="S148" s="50">
        <f>R148*'Расчет дотаций'!W150</f>
        <v>2.8448560606060602</v>
      </c>
      <c r="T148" s="51">
        <f t="shared" si="24"/>
        <v>38.517992544078538</v>
      </c>
      <c r="U148" s="50">
        <f>'Расчет дотаций'!Z150-1</f>
        <v>-5.8291136363636364E-2</v>
      </c>
      <c r="V148" s="50">
        <f>U148*'Расчет дотаций'!AA150</f>
        <v>-0.58291136363636364</v>
      </c>
      <c r="W148" s="51">
        <f t="shared" si="25"/>
        <v>-7.8923415034294813</v>
      </c>
      <c r="X148" s="50">
        <f>'Расчет дотаций'!AD150-1</f>
        <v>0.2003633816542818</v>
      </c>
      <c r="Y148" s="50">
        <f>X148*'Расчет дотаций'!AE150</f>
        <v>2.003633816542818</v>
      </c>
      <c r="Z148" s="51">
        <f t="shared" si="26"/>
        <v>27.128245071990928</v>
      </c>
      <c r="AA148" s="50" t="s">
        <v>439</v>
      </c>
      <c r="AB148" s="50" t="s">
        <v>439</v>
      </c>
      <c r="AC148" s="94" t="s">
        <v>439</v>
      </c>
      <c r="AD148" s="52">
        <f t="shared" si="27"/>
        <v>7.7329167454560102</v>
      </c>
    </row>
    <row r="149" spans="1:30" ht="15" customHeight="1">
      <c r="A149" s="59" t="s">
        <v>134</v>
      </c>
      <c r="B149" s="49">
        <f>'Расчет дотаций'!AM151</f>
        <v>135.59999999999991</v>
      </c>
      <c r="C149" s="50">
        <f>'Расчет дотаций'!B151-1</f>
        <v>0</v>
      </c>
      <c r="D149" s="50">
        <f>C149*'Расчет дотаций'!C151</f>
        <v>0</v>
      </c>
      <c r="E149" s="51">
        <f t="shared" si="19"/>
        <v>0</v>
      </c>
      <c r="F149" s="50">
        <f>'Расчет дотаций'!F151-1</f>
        <v>4.6916666666666718E-2</v>
      </c>
      <c r="G149" s="50">
        <f>F149*'Расчет дотаций'!G151</f>
        <v>0.46916666666666718</v>
      </c>
      <c r="H149" s="51">
        <f t="shared" si="20"/>
        <v>8.2270380109010741</v>
      </c>
      <c r="I149" s="50">
        <f>'Расчет дотаций'!J151-1</f>
        <v>3.9473684210526994E-3</v>
      </c>
      <c r="J149" s="50">
        <f>I149*'Расчет дотаций'!K151</f>
        <v>5.921052631579049E-2</v>
      </c>
      <c r="K149" s="51">
        <f t="shared" si="21"/>
        <v>1.0382818841466421</v>
      </c>
      <c r="L149" s="50">
        <f>'Расчет дотаций'!N151-1</f>
        <v>0.19047619047619047</v>
      </c>
      <c r="M149" s="50">
        <f>L149*'Расчет дотаций'!O151</f>
        <v>2.8571428571428568</v>
      </c>
      <c r="N149" s="51">
        <f t="shared" si="22"/>
        <v>50.10122107628154</v>
      </c>
      <c r="O149" s="50">
        <f>'Расчет дотаций'!R151-1</f>
        <v>1.6363636363636358E-2</v>
      </c>
      <c r="P149" s="50">
        <f>O149*'Расчет дотаций'!S151</f>
        <v>8.181818181818179E-2</v>
      </c>
      <c r="Q149" s="51">
        <f t="shared" si="23"/>
        <v>1.4347167853662439</v>
      </c>
      <c r="R149" s="50">
        <f>'Расчет дотаций'!V151-1</f>
        <v>0.28448560606060602</v>
      </c>
      <c r="S149" s="50">
        <f>R149*'Расчет дотаций'!W151</f>
        <v>2.8448560606060602</v>
      </c>
      <c r="T149" s="51">
        <f t="shared" si="24"/>
        <v>49.885766847918276</v>
      </c>
      <c r="U149" s="50">
        <f>'Расчет дотаций'!Z151-1</f>
        <v>-5.8291136363636364E-2</v>
      </c>
      <c r="V149" s="50">
        <f>U149*'Расчет дотаций'!AA151</f>
        <v>-0.58291136363636364</v>
      </c>
      <c r="W149" s="51">
        <f t="shared" si="25"/>
        <v>-10.221599884097769</v>
      </c>
      <c r="X149" s="50">
        <f>'Расчет дотаций'!AD151-1</f>
        <v>0.2003633816542818</v>
      </c>
      <c r="Y149" s="50">
        <f>X149*'Расчет дотаций'!AE151</f>
        <v>2.003633816542818</v>
      </c>
      <c r="Z149" s="51">
        <f t="shared" si="26"/>
        <v>35.134575279483911</v>
      </c>
      <c r="AA149" s="50" t="s">
        <v>439</v>
      </c>
      <c r="AB149" s="50" t="s">
        <v>439</v>
      </c>
      <c r="AC149" s="94" t="s">
        <v>439</v>
      </c>
      <c r="AD149" s="52">
        <f t="shared" si="27"/>
        <v>7.7329167454560102</v>
      </c>
    </row>
    <row r="150" spans="1:30" ht="15" customHeight="1">
      <c r="A150" s="59" t="s">
        <v>135</v>
      </c>
      <c r="B150" s="49">
        <f>'Расчет дотаций'!AM152</f>
        <v>201.40000000000009</v>
      </c>
      <c r="C150" s="50">
        <f>'Расчет дотаций'!B152-1</f>
        <v>0</v>
      </c>
      <c r="D150" s="50">
        <f>C150*'Расчет дотаций'!C152</f>
        <v>0</v>
      </c>
      <c r="E150" s="51">
        <f t="shared" si="19"/>
        <v>0</v>
      </c>
      <c r="F150" s="50">
        <f>'Расчет дотаций'!F152-1</f>
        <v>4.6916666666666718E-2</v>
      </c>
      <c r="G150" s="50">
        <f>F150*'Расчет дотаций'!G152</f>
        <v>0.46916666666666718</v>
      </c>
      <c r="H150" s="51">
        <f t="shared" si="20"/>
        <v>12.21921427282801</v>
      </c>
      <c r="I150" s="50">
        <f>'Расчет дотаций'!J152-1</f>
        <v>3.9473684210526994E-3</v>
      </c>
      <c r="J150" s="50">
        <f>I150*'Расчет дотаций'!K152</f>
        <v>5.921052631579049E-2</v>
      </c>
      <c r="K150" s="51">
        <f t="shared" si="21"/>
        <v>1.5421089341234067</v>
      </c>
      <c r="L150" s="50">
        <f>'Расчет дотаций'!N152-1</f>
        <v>0.19047619047619047</v>
      </c>
      <c r="M150" s="50">
        <f>L150*'Расчет дотаций'!O152</f>
        <v>2.8571428571428568</v>
      </c>
      <c r="N150" s="51">
        <f t="shared" si="22"/>
        <v>74.412875551350396</v>
      </c>
      <c r="O150" s="50">
        <f>'Расчет дотаций'!R152-1</f>
        <v>1.6363636363636358E-2</v>
      </c>
      <c r="P150" s="50">
        <f>O150*'Расчет дотаций'!S152</f>
        <v>8.181818181818179E-2</v>
      </c>
      <c r="Q150" s="51">
        <f t="shared" si="23"/>
        <v>2.1309141635159428</v>
      </c>
      <c r="R150" s="50">
        <f>'Расчет дотаций'!V152-1</f>
        <v>0.28448560606060602</v>
      </c>
      <c r="S150" s="50">
        <f>R150*'Расчет дотаций'!W152</f>
        <v>2.8448560606060602</v>
      </c>
      <c r="T150" s="51">
        <f t="shared" si="24"/>
        <v>74.092871999784307</v>
      </c>
      <c r="U150" s="50">
        <f>'Расчет дотаций'!Z152-1</f>
        <v>-5.8291136363636364E-2</v>
      </c>
      <c r="V150" s="50">
        <f>U150*'Расчет дотаций'!AA152</f>
        <v>-0.58291136363636364</v>
      </c>
      <c r="W150" s="51">
        <f t="shared" si="25"/>
        <v>-15.181638765909241</v>
      </c>
      <c r="X150" s="50">
        <f>'Расчет дотаций'!AD152-1</f>
        <v>0.2003633816542818</v>
      </c>
      <c r="Y150" s="50">
        <f>X150*'Расчет дотаций'!AE152</f>
        <v>2.003633816542818</v>
      </c>
      <c r="Z150" s="51">
        <f t="shared" si="26"/>
        <v>52.183653844307287</v>
      </c>
      <c r="AA150" s="50" t="s">
        <v>439</v>
      </c>
      <c r="AB150" s="50" t="s">
        <v>439</v>
      </c>
      <c r="AC150" s="94" t="s">
        <v>439</v>
      </c>
      <c r="AD150" s="52">
        <f t="shared" si="27"/>
        <v>7.7329167454560102</v>
      </c>
    </row>
    <row r="151" spans="1:30" ht="15" customHeight="1">
      <c r="A151" s="59" t="s">
        <v>136</v>
      </c>
      <c r="B151" s="49">
        <f>'Расчет дотаций'!AM153</f>
        <v>161.79999999999995</v>
      </c>
      <c r="C151" s="50">
        <f>'Расчет дотаций'!B153-1</f>
        <v>0</v>
      </c>
      <c r="D151" s="50">
        <f>C151*'Расчет дотаций'!C153</f>
        <v>0</v>
      </c>
      <c r="E151" s="51">
        <f t="shared" si="19"/>
        <v>0</v>
      </c>
      <c r="F151" s="50">
        <f>'Расчет дотаций'!F153-1</f>
        <v>4.6916666666666718E-2</v>
      </c>
      <c r="G151" s="50">
        <f>F151*'Расчет дотаций'!G153</f>
        <v>0.46916666666666718</v>
      </c>
      <c r="H151" s="51">
        <f t="shared" si="20"/>
        <v>9.8166279510604308</v>
      </c>
      <c r="I151" s="50">
        <f>'Расчет дотаций'!J153-1</f>
        <v>3.9473684210526994E-3</v>
      </c>
      <c r="J151" s="50">
        <f>I151*'Расчет дотаций'!K153</f>
        <v>5.921052631579049E-2</v>
      </c>
      <c r="K151" s="51">
        <f t="shared" si="21"/>
        <v>1.2388938706115542</v>
      </c>
      <c r="L151" s="50">
        <f>'Расчет дотаций'!N153-1</f>
        <v>0.19047619047619047</v>
      </c>
      <c r="M151" s="50">
        <f>L151*'Расчет дотаций'!O153</f>
        <v>2.8571428571428568</v>
      </c>
      <c r="N151" s="51">
        <f t="shared" si="22"/>
        <v>59.781545502524757</v>
      </c>
      <c r="O151" s="50">
        <f>'Расчет дотаций'!R153-1</f>
        <v>1.6363636363636358E-2</v>
      </c>
      <c r="P151" s="50">
        <f>O151*'Расчет дотаций'!S153</f>
        <v>8.181818181818179E-2</v>
      </c>
      <c r="Q151" s="51">
        <f t="shared" si="23"/>
        <v>1.7119260757541175</v>
      </c>
      <c r="R151" s="50">
        <f>'Расчет дотаций'!V153-1</f>
        <v>0.28448560606060602</v>
      </c>
      <c r="S151" s="50">
        <f>R151*'Расчет дотаций'!W153</f>
        <v>2.8448560606060602</v>
      </c>
      <c r="T151" s="51">
        <f t="shared" si="24"/>
        <v>59.524462212339088</v>
      </c>
      <c r="U151" s="50">
        <f>'Расчет дотаций'!Z153-1</f>
        <v>-5.8291136363636364E-2</v>
      </c>
      <c r="V151" s="50">
        <f>U151*'Расчет дотаций'!AA153</f>
        <v>-0.58291136363636364</v>
      </c>
      <c r="W151" s="51">
        <f t="shared" si="25"/>
        <v>-12.196569773208111</v>
      </c>
      <c r="X151" s="50">
        <f>'Расчет дотаций'!AD153-1</f>
        <v>0.2003633816542818</v>
      </c>
      <c r="Y151" s="50">
        <f>X151*'Расчет дотаций'!AE153</f>
        <v>2.003633816542818</v>
      </c>
      <c r="Z151" s="51">
        <f t="shared" si="26"/>
        <v>41.923114160918139</v>
      </c>
      <c r="AA151" s="50" t="s">
        <v>439</v>
      </c>
      <c r="AB151" s="50" t="s">
        <v>439</v>
      </c>
      <c r="AC151" s="94" t="s">
        <v>439</v>
      </c>
      <c r="AD151" s="52">
        <f t="shared" si="27"/>
        <v>7.7329167454560102</v>
      </c>
    </row>
    <row r="152" spans="1:30" ht="15" customHeight="1">
      <c r="A152" s="59" t="s">
        <v>137</v>
      </c>
      <c r="B152" s="49">
        <f>'Расчет дотаций'!AM154</f>
        <v>15.599999999999994</v>
      </c>
      <c r="C152" s="50">
        <f>'Расчет дотаций'!B154-1</f>
        <v>0</v>
      </c>
      <c r="D152" s="50">
        <f>C152*'Расчет дотаций'!C154</f>
        <v>0</v>
      </c>
      <c r="E152" s="51">
        <f t="shared" si="19"/>
        <v>0</v>
      </c>
      <c r="F152" s="50">
        <f>'Расчет дотаций'!F154-1</f>
        <v>4.6916666666666718E-2</v>
      </c>
      <c r="G152" s="50">
        <f>F152*'Расчет дотаций'!G154</f>
        <v>0.46916666666666718</v>
      </c>
      <c r="H152" s="51">
        <f t="shared" si="20"/>
        <v>0.94647339948419473</v>
      </c>
      <c r="I152" s="50">
        <f>'Расчет дотаций'!J154-1</f>
        <v>3.9473684210526994E-3</v>
      </c>
      <c r="J152" s="50">
        <f>I152*'Расчет дотаций'!K154</f>
        <v>5.921052631579049E-2</v>
      </c>
      <c r="K152" s="51">
        <f t="shared" si="21"/>
        <v>0.11944835835315354</v>
      </c>
      <c r="L152" s="50">
        <f>'Расчет дотаций'!N154-1</f>
        <v>0.19047619047619047</v>
      </c>
      <c r="M152" s="50">
        <f>L152*'Расчет дотаций'!O154</f>
        <v>2.8571428571428568</v>
      </c>
      <c r="N152" s="51">
        <f t="shared" si="22"/>
        <v>5.7638572919615951</v>
      </c>
      <c r="O152" s="50">
        <f>'Расчет дотаций'!R154-1</f>
        <v>1.6363636363636358E-2</v>
      </c>
      <c r="P152" s="50">
        <f>O152*'Расчет дотаций'!S154</f>
        <v>8.181818181818179E-2</v>
      </c>
      <c r="Q152" s="51">
        <f t="shared" si="23"/>
        <v>0.16505591336071837</v>
      </c>
      <c r="R152" s="50">
        <f>'Расчет дотаций'!V154-1</f>
        <v>0.28448560606060602</v>
      </c>
      <c r="S152" s="50">
        <f>R152*'Расчет дотаций'!W154</f>
        <v>2.8448560606060602</v>
      </c>
      <c r="T152" s="51">
        <f t="shared" si="24"/>
        <v>5.739070522326883</v>
      </c>
      <c r="U152" s="50">
        <f>'Расчет дотаций'!Z154-1</f>
        <v>-5.8291136363636364E-2</v>
      </c>
      <c r="V152" s="50">
        <f>U152*'Расчет дотаций'!AA154</f>
        <v>-0.58291136363636364</v>
      </c>
      <c r="W152" s="51">
        <f t="shared" si="25"/>
        <v>-1.1759362698519562</v>
      </c>
      <c r="X152" s="50">
        <f>'Расчет дотаций'!AD154-1</f>
        <v>0.2003633816542818</v>
      </c>
      <c r="Y152" s="50">
        <f>X152*'Расчет дотаций'!AE154</f>
        <v>2.003633816542818</v>
      </c>
      <c r="Z152" s="51">
        <f t="shared" si="26"/>
        <v>4.0420307843654077</v>
      </c>
      <c r="AA152" s="50" t="s">
        <v>439</v>
      </c>
      <c r="AB152" s="50" t="s">
        <v>439</v>
      </c>
      <c r="AC152" s="94" t="s">
        <v>439</v>
      </c>
      <c r="AD152" s="52">
        <f t="shared" si="27"/>
        <v>7.7329167454560102</v>
      </c>
    </row>
    <row r="153" spans="1:30" ht="15" customHeight="1">
      <c r="A153" s="59" t="s">
        <v>138</v>
      </c>
      <c r="B153" s="49">
        <f>'Расчет дотаций'!AM155</f>
        <v>136.59999999999991</v>
      </c>
      <c r="C153" s="50">
        <f>'Расчет дотаций'!B155-1</f>
        <v>0</v>
      </c>
      <c r="D153" s="50">
        <f>C153*'Расчет дотаций'!C155</f>
        <v>0</v>
      </c>
      <c r="E153" s="51">
        <f t="shared" si="19"/>
        <v>0</v>
      </c>
      <c r="F153" s="50">
        <f>'Расчет дотаций'!F155-1</f>
        <v>4.6916666666666718E-2</v>
      </c>
      <c r="G153" s="50">
        <f>F153*'Расчет дотаций'!G155</f>
        <v>0.46916666666666718</v>
      </c>
      <c r="H153" s="51">
        <f t="shared" si="20"/>
        <v>8.2877093826628823</v>
      </c>
      <c r="I153" s="50">
        <f>'Расчет дотаций'!J155-1</f>
        <v>3.9473684210526994E-3</v>
      </c>
      <c r="J153" s="50">
        <f>I153*'Расчет дотаций'!K155</f>
        <v>5.921052631579049E-2</v>
      </c>
      <c r="K153" s="51">
        <f t="shared" si="21"/>
        <v>1.0459388301949211</v>
      </c>
      <c r="L153" s="50">
        <f>'Расчет дотаций'!N155-1</f>
        <v>0.19047619047619047</v>
      </c>
      <c r="M153" s="50">
        <f>L153*'Расчет дотаций'!O155</f>
        <v>2.8571428571428568</v>
      </c>
      <c r="N153" s="51">
        <f t="shared" si="22"/>
        <v>50.470699107817545</v>
      </c>
      <c r="O153" s="50">
        <f>'Расчет дотаций'!R155-1</f>
        <v>1.6363636363636358E-2</v>
      </c>
      <c r="P153" s="50">
        <f>O153*'Расчет дотаций'!S155</f>
        <v>8.181818181818179E-2</v>
      </c>
      <c r="Q153" s="51">
        <f t="shared" si="23"/>
        <v>1.4452972926329566</v>
      </c>
      <c r="R153" s="50">
        <f>'Расчет дотаций'!V155-1</f>
        <v>0.28448560606060602</v>
      </c>
      <c r="S153" s="50">
        <f>R153*'Расчет дотаций'!W155</f>
        <v>2.8448560606060602</v>
      </c>
      <c r="T153" s="51">
        <f t="shared" si="24"/>
        <v>50.253655983964869</v>
      </c>
      <c r="U153" s="50">
        <f>'Расчет дотаций'!Z155-1</f>
        <v>-5.8291136363636364E-2</v>
      </c>
      <c r="V153" s="50">
        <f>U153*'Расчет дотаций'!AA155</f>
        <v>-0.58291136363636364</v>
      </c>
      <c r="W153" s="51">
        <f t="shared" si="25"/>
        <v>-10.296980414216485</v>
      </c>
      <c r="X153" s="50">
        <f>'Расчет дотаций'!AD155-1</f>
        <v>0.2003633816542818</v>
      </c>
      <c r="Y153" s="50">
        <f>X153*'Расчет дотаций'!AE155</f>
        <v>2.003633816542818</v>
      </c>
      <c r="Z153" s="51">
        <f t="shared" si="26"/>
        <v>35.393679816943241</v>
      </c>
      <c r="AA153" s="50" t="s">
        <v>439</v>
      </c>
      <c r="AB153" s="50" t="s">
        <v>439</v>
      </c>
      <c r="AC153" s="94" t="s">
        <v>439</v>
      </c>
      <c r="AD153" s="52">
        <f t="shared" si="27"/>
        <v>7.7329167454560102</v>
      </c>
    </row>
    <row r="154" spans="1:30" ht="15" customHeight="1">
      <c r="A154" s="56" t="s">
        <v>139</v>
      </c>
      <c r="B154" s="49">
        <f>'Расчет дотаций'!AM156</f>
        <v>0</v>
      </c>
      <c r="C154" s="50">
        <f>'Расчет дотаций'!B156-1</f>
        <v>-1</v>
      </c>
      <c r="D154" s="50">
        <f>C154*'Расчет дотаций'!C156</f>
        <v>0</v>
      </c>
      <c r="E154" s="51" t="e">
        <f t="shared" si="19"/>
        <v>#DIV/0!</v>
      </c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</row>
    <row r="155" spans="1:30" ht="15" customHeight="1">
      <c r="A155" s="59" t="s">
        <v>140</v>
      </c>
      <c r="B155" s="49">
        <f>'Расчет дотаций'!AM157</f>
        <v>248.69999999999982</v>
      </c>
      <c r="C155" s="50">
        <f>'Расчет дотаций'!B157-1</f>
        <v>0</v>
      </c>
      <c r="D155" s="50">
        <f>C155*'Расчет дотаций'!C157</f>
        <v>0</v>
      </c>
      <c r="E155" s="51">
        <f t="shared" si="19"/>
        <v>0</v>
      </c>
      <c r="F155" s="50">
        <f>'Расчет дотаций'!F157-1</f>
        <v>1.6341637010676147E-2</v>
      </c>
      <c r="G155" s="50">
        <f>F155*'Расчет дотаций'!G157</f>
        <v>0.16341637010676147</v>
      </c>
      <c r="H155" s="51">
        <f t="shared" si="20"/>
        <v>3.9737038978042123</v>
      </c>
      <c r="I155" s="50">
        <f>'Расчет дотаций'!J157-1</f>
        <v>5.2631578947370805E-4</v>
      </c>
      <c r="J155" s="50">
        <f>I155*'Расчет дотаций'!K157</f>
        <v>7.8947368421056208E-3</v>
      </c>
      <c r="K155" s="51">
        <f t="shared" si="21"/>
        <v>0.19197187246980471</v>
      </c>
      <c r="L155" s="50">
        <f>'Расчет дотаций'!N157-1</f>
        <v>0.25777777777777766</v>
      </c>
      <c r="M155" s="50">
        <f>L155*'Расчет дотаций'!O157</f>
        <v>3.8666666666666649</v>
      </c>
      <c r="N155" s="51">
        <f t="shared" si="22"/>
        <v>94.023557094095608</v>
      </c>
      <c r="O155" s="50">
        <f>'Расчет дотаций'!R157-1</f>
        <v>0.20909787234042554</v>
      </c>
      <c r="P155" s="50">
        <f>O155*'Расчет дотаций'!S157</f>
        <v>1.0454893617021277</v>
      </c>
      <c r="Q155" s="51">
        <f t="shared" si="23"/>
        <v>25.422576385673178</v>
      </c>
      <c r="R155" s="50">
        <f>'Расчет дотаций'!V157-1</f>
        <v>0.20624485981308416</v>
      </c>
      <c r="S155" s="50">
        <f>R155*'Расчет дотаций'!W157</f>
        <v>2.0624485981308416</v>
      </c>
      <c r="T155" s="51">
        <f t="shared" si="24"/>
        <v>50.151401772411916</v>
      </c>
      <c r="U155" s="50">
        <f>'Расчет дотаций'!Z157-1</f>
        <v>9.5861565217391309E-2</v>
      </c>
      <c r="V155" s="50">
        <f>U155*'Расчет дотаций'!AA157</f>
        <v>0.95861565217391309</v>
      </c>
      <c r="W155" s="51">
        <f t="shared" si="25"/>
        <v>23.310117285379565</v>
      </c>
      <c r="X155" s="50">
        <f>'Расчет дотаций'!AD157-1</f>
        <v>0.21231182558139539</v>
      </c>
      <c r="Y155" s="50">
        <f>X155*'Расчет дотаций'!AE157</f>
        <v>2.1231182558139539</v>
      </c>
      <c r="Z155" s="51">
        <f t="shared" si="26"/>
        <v>51.626671692165537</v>
      </c>
      <c r="AA155" s="50" t="s">
        <v>439</v>
      </c>
      <c r="AB155" s="50" t="s">
        <v>439</v>
      </c>
      <c r="AC155" s="94" t="s">
        <v>439</v>
      </c>
      <c r="AD155" s="52">
        <f t="shared" si="27"/>
        <v>10.227649641436368</v>
      </c>
    </row>
    <row r="156" spans="1:30" ht="15" customHeight="1">
      <c r="A156" s="59" t="s">
        <v>141</v>
      </c>
      <c r="B156" s="49">
        <f>'Расчет дотаций'!AM158</f>
        <v>236.40000000000009</v>
      </c>
      <c r="C156" s="50">
        <f>'Расчет дотаций'!B158-1</f>
        <v>0</v>
      </c>
      <c r="D156" s="50">
        <f>C156*'Расчет дотаций'!C158</f>
        <v>0</v>
      </c>
      <c r="E156" s="51">
        <f t="shared" si="19"/>
        <v>0</v>
      </c>
      <c r="F156" s="50">
        <f>'Расчет дотаций'!F158-1</f>
        <v>1.6341637010676147E-2</v>
      </c>
      <c r="G156" s="50">
        <f>F156*'Расчет дотаций'!G158</f>
        <v>0.16341637010676147</v>
      </c>
      <c r="H156" s="51">
        <f t="shared" si="20"/>
        <v>3.7771757195050935</v>
      </c>
      <c r="I156" s="50">
        <f>'Расчет дотаций'!J158-1</f>
        <v>5.2631578947370805E-4</v>
      </c>
      <c r="J156" s="50">
        <f>I156*'Расчет дотаций'!K158</f>
        <v>7.8947368421056208E-3</v>
      </c>
      <c r="K156" s="51">
        <f t="shared" si="21"/>
        <v>0.18247748553221504</v>
      </c>
      <c r="L156" s="50">
        <f>'Расчет дотаций'!N158-1</f>
        <v>0.25777777777777766</v>
      </c>
      <c r="M156" s="50">
        <f>L156*'Расчет дотаций'!O158</f>
        <v>3.8666666666666649</v>
      </c>
      <c r="N156" s="51">
        <f t="shared" si="22"/>
        <v>89.373417358440804</v>
      </c>
      <c r="O156" s="50">
        <f>'Расчет дотаций'!R158-1</f>
        <v>0.20909787234042554</v>
      </c>
      <c r="P156" s="50">
        <f>O156*'Расчет дотаций'!S158</f>
        <v>1.0454893617021277</v>
      </c>
      <c r="Q156" s="51">
        <f t="shared" si="23"/>
        <v>24.165247517382976</v>
      </c>
      <c r="R156" s="50">
        <f>'Расчет дотаций'!V158-1</f>
        <v>0.20624485981308416</v>
      </c>
      <c r="S156" s="50">
        <f>R156*'Расчет дотаций'!W158</f>
        <v>2.0624485981308416</v>
      </c>
      <c r="T156" s="51">
        <f t="shared" si="24"/>
        <v>47.671055002003172</v>
      </c>
      <c r="U156" s="50">
        <f>'Расчет дотаций'!Z158-1</f>
        <v>9.5861565217391309E-2</v>
      </c>
      <c r="V156" s="50">
        <f>U156*'Расчет дотаций'!AA158</f>
        <v>0.95861565217391309</v>
      </c>
      <c r="W156" s="51">
        <f t="shared" si="25"/>
        <v>22.157264681398214</v>
      </c>
      <c r="X156" s="50">
        <f>'Расчет дотаций'!AD158-1</f>
        <v>0.21231182558139539</v>
      </c>
      <c r="Y156" s="50">
        <f>X156*'Расчет дотаций'!AE158</f>
        <v>2.1231182558139539</v>
      </c>
      <c r="Z156" s="51">
        <f t="shared" si="26"/>
        <v>49.073362235737619</v>
      </c>
      <c r="AA156" s="50" t="s">
        <v>439</v>
      </c>
      <c r="AB156" s="50" t="s">
        <v>439</v>
      </c>
      <c r="AC156" s="94" t="s">
        <v>439</v>
      </c>
      <c r="AD156" s="52">
        <f t="shared" si="27"/>
        <v>10.227649641436368</v>
      </c>
    </row>
    <row r="157" spans="1:30" ht="15" customHeight="1">
      <c r="A157" s="59" t="s">
        <v>142</v>
      </c>
      <c r="B157" s="49">
        <f>'Расчет дотаций'!AM159</f>
        <v>71</v>
      </c>
      <c r="C157" s="50">
        <f>'Расчет дотаций'!B159-1</f>
        <v>0</v>
      </c>
      <c r="D157" s="50">
        <f>C157*'Расчет дотаций'!C159</f>
        <v>0</v>
      </c>
      <c r="E157" s="51">
        <f t="shared" si="19"/>
        <v>0</v>
      </c>
      <c r="F157" s="50">
        <f>'Расчет дотаций'!F159-1</f>
        <v>1.6341637010676147E-2</v>
      </c>
      <c r="G157" s="50">
        <f>F157*'Расчет дотаций'!G159</f>
        <v>0.16341637010676147</v>
      </c>
      <c r="H157" s="51">
        <f t="shared" si="20"/>
        <v>1.1344309479055057</v>
      </c>
      <c r="I157" s="50">
        <f>'Расчет дотаций'!J159-1</f>
        <v>5.2631578947370805E-4</v>
      </c>
      <c r="J157" s="50">
        <f>I157*'Расчет дотаций'!K159</f>
        <v>7.8947368421056208E-3</v>
      </c>
      <c r="K157" s="51">
        <f t="shared" si="21"/>
        <v>5.4804997769827682E-2</v>
      </c>
      <c r="L157" s="50">
        <f>'Расчет дотаций'!N159-1</f>
        <v>0.25777777777777766</v>
      </c>
      <c r="M157" s="50">
        <f>L157*'Расчет дотаций'!O159</f>
        <v>3.8666666666666649</v>
      </c>
      <c r="N157" s="51">
        <f t="shared" si="22"/>
        <v>26.84227001882104</v>
      </c>
      <c r="O157" s="50">
        <f>'Расчет дотаций'!R159-1</f>
        <v>0.20909787234042554</v>
      </c>
      <c r="P157" s="50">
        <f>O157*'Расчет дотаций'!S159</f>
        <v>1.0454893617021277</v>
      </c>
      <c r="Q157" s="51">
        <f t="shared" si="23"/>
        <v>7.2577520039517376</v>
      </c>
      <c r="R157" s="50">
        <f>'Расчет дотаций'!V159-1</f>
        <v>0.20624485981308416</v>
      </c>
      <c r="S157" s="50">
        <f>R157*'Расчет дотаций'!W159</f>
        <v>2.0624485981308416</v>
      </c>
      <c r="T157" s="51">
        <f t="shared" si="24"/>
        <v>14.317448837319052</v>
      </c>
      <c r="U157" s="50">
        <f>'Расчет дотаций'!Z159-1</f>
        <v>9.5861565217391309E-2</v>
      </c>
      <c r="V157" s="50">
        <f>U157*'Расчет дотаций'!AA159</f>
        <v>0.95861565217391309</v>
      </c>
      <c r="W157" s="51">
        <f t="shared" si="25"/>
        <v>6.6546776327380393</v>
      </c>
      <c r="X157" s="50">
        <f>'Расчет дотаций'!AD159-1</f>
        <v>0.21231182558139539</v>
      </c>
      <c r="Y157" s="50">
        <f>X157*'Расчет дотаций'!AE159</f>
        <v>2.1231182558139539</v>
      </c>
      <c r="Z157" s="51">
        <f t="shared" si="26"/>
        <v>14.738615561494795</v>
      </c>
      <c r="AA157" s="50" t="s">
        <v>439</v>
      </c>
      <c r="AB157" s="50" t="s">
        <v>439</v>
      </c>
      <c r="AC157" s="94" t="s">
        <v>439</v>
      </c>
      <c r="AD157" s="52">
        <f t="shared" si="27"/>
        <v>10.227649641436368</v>
      </c>
    </row>
    <row r="158" spans="1:30" ht="15" customHeight="1">
      <c r="A158" s="59" t="s">
        <v>143</v>
      </c>
      <c r="B158" s="49">
        <f>'Расчет дотаций'!AM160</f>
        <v>721.10000000000036</v>
      </c>
      <c r="C158" s="50">
        <f>'Расчет дотаций'!B160-1</f>
        <v>0</v>
      </c>
      <c r="D158" s="50">
        <f>C158*'Расчет дотаций'!C160</f>
        <v>0</v>
      </c>
      <c r="E158" s="51">
        <f t="shared" si="19"/>
        <v>0</v>
      </c>
      <c r="F158" s="50">
        <f>'Расчет дотаций'!F160-1</f>
        <v>1.6341637010676147E-2</v>
      </c>
      <c r="G158" s="50">
        <f>F158*'Расчет дотаций'!G160</f>
        <v>0.16341637010676147</v>
      </c>
      <c r="H158" s="51">
        <f t="shared" si="20"/>
        <v>11.521664176544514</v>
      </c>
      <c r="I158" s="50">
        <f>'Расчет дотаций'!J160-1</f>
        <v>5.2631578947370805E-4</v>
      </c>
      <c r="J158" s="50">
        <f>I158*'Расчет дотаций'!K160</f>
        <v>7.8947368421056208E-3</v>
      </c>
      <c r="K158" s="51">
        <f t="shared" si="21"/>
        <v>0.55661808298341919</v>
      </c>
      <c r="L158" s="50">
        <f>'Расчет дотаций'!N160-1</f>
        <v>0.25777777777777766</v>
      </c>
      <c r="M158" s="50">
        <f>L158*'Расчет дотаций'!O160</f>
        <v>3.8666666666666649</v>
      </c>
      <c r="N158" s="51">
        <f t="shared" si="22"/>
        <v>272.61916775453329</v>
      </c>
      <c r="O158" s="50">
        <f>'Расчет дотаций'!R160-1</f>
        <v>0.20909787234042554</v>
      </c>
      <c r="P158" s="50">
        <f>O158*'Расчет дотаций'!S160</f>
        <v>1.0454893617021277</v>
      </c>
      <c r="Q158" s="51">
        <f t="shared" si="23"/>
        <v>73.712182676754935</v>
      </c>
      <c r="R158" s="50">
        <f>'Расчет дотаций'!V160-1</f>
        <v>0.20624485981308416</v>
      </c>
      <c r="S158" s="50">
        <f>R158*'Расчет дотаций'!W160</f>
        <v>2.0624485981308416</v>
      </c>
      <c r="T158" s="51">
        <f t="shared" si="24"/>
        <v>145.4128500928278</v>
      </c>
      <c r="U158" s="50">
        <f>'Расчет дотаций'!Z160-1</f>
        <v>9.5861565217391309E-2</v>
      </c>
      <c r="V158" s="50">
        <f>U158*'Расчет дотаций'!AA160</f>
        <v>0.95861565217391309</v>
      </c>
      <c r="W158" s="51">
        <f t="shared" si="25"/>
        <v>67.58715550658313</v>
      </c>
      <c r="X158" s="50">
        <f>'Расчет дотаций'!AD160-1</f>
        <v>0.21231182558139539</v>
      </c>
      <c r="Y158" s="50">
        <f>X158*'Расчет дотаций'!AE160</f>
        <v>2.1231182558139539</v>
      </c>
      <c r="Z158" s="51">
        <f t="shared" si="26"/>
        <v>149.69036170977327</v>
      </c>
      <c r="AA158" s="50" t="s">
        <v>439</v>
      </c>
      <c r="AB158" s="50" t="s">
        <v>439</v>
      </c>
      <c r="AC158" s="94" t="s">
        <v>439</v>
      </c>
      <c r="AD158" s="52">
        <f t="shared" si="27"/>
        <v>10.227649641436368</v>
      </c>
    </row>
    <row r="159" spans="1:30" ht="15" customHeight="1">
      <c r="A159" s="59" t="s">
        <v>144</v>
      </c>
      <c r="B159" s="49">
        <f>'Расчет дотаций'!AM161</f>
        <v>6.5</v>
      </c>
      <c r="C159" s="50">
        <f>'Расчет дотаций'!B161-1</f>
        <v>0</v>
      </c>
      <c r="D159" s="50">
        <f>C159*'Расчет дотаций'!C161</f>
        <v>0</v>
      </c>
      <c r="E159" s="51">
        <f t="shared" si="19"/>
        <v>0</v>
      </c>
      <c r="F159" s="50">
        <f>'Расчет дотаций'!F161-1</f>
        <v>1.6341637010676147E-2</v>
      </c>
      <c r="G159" s="50">
        <f>F159*'Расчет дотаций'!G161</f>
        <v>0.16341637010676147</v>
      </c>
      <c r="H159" s="51">
        <f t="shared" si="20"/>
        <v>0.1038563543857153</v>
      </c>
      <c r="I159" s="50">
        <f>'Расчет дотаций'!J161-1</f>
        <v>5.2631578947370805E-4</v>
      </c>
      <c r="J159" s="50">
        <f>I159*'Расчет дотаций'!K161</f>
        <v>7.8947368421056208E-3</v>
      </c>
      <c r="K159" s="51">
        <f t="shared" si="21"/>
        <v>5.0173589507588722E-3</v>
      </c>
      <c r="L159" s="50">
        <f>'Расчет дотаций'!N161-1</f>
        <v>0.25777777777777766</v>
      </c>
      <c r="M159" s="50">
        <f>L159*'Расчет дотаций'!O161</f>
        <v>3.8666666666666649</v>
      </c>
      <c r="N159" s="51">
        <f t="shared" si="22"/>
        <v>2.4573909172160109</v>
      </c>
      <c r="O159" s="50">
        <f>'Расчет дотаций'!R161-1</f>
        <v>0.20909787234042554</v>
      </c>
      <c r="P159" s="50">
        <f>O159*'Расчет дотаций'!S161</f>
        <v>1.0454893617021277</v>
      </c>
      <c r="Q159" s="51">
        <f t="shared" si="23"/>
        <v>0.66444208486882095</v>
      </c>
      <c r="R159" s="50">
        <f>'Расчет дотаций'!V161-1</f>
        <v>0.20624485981308416</v>
      </c>
      <c r="S159" s="50">
        <f>R159*'Расчет дотаций'!W161</f>
        <v>2.0624485981308416</v>
      </c>
      <c r="T159" s="51">
        <f t="shared" si="24"/>
        <v>1.3107523583461105</v>
      </c>
      <c r="U159" s="50">
        <f>'Расчет дотаций'!Z161-1</f>
        <v>9.5861565217391309E-2</v>
      </c>
      <c r="V159" s="50">
        <f>U159*'Расчет дотаций'!AA161</f>
        <v>0.95861565217391309</v>
      </c>
      <c r="W159" s="51">
        <f t="shared" si="25"/>
        <v>0.60923105088446838</v>
      </c>
      <c r="X159" s="50">
        <f>'Расчет дотаций'!AD161-1</f>
        <v>0.21231182558139539</v>
      </c>
      <c r="Y159" s="50">
        <f>X159*'Расчет дотаций'!AE161</f>
        <v>2.1231182558139539</v>
      </c>
      <c r="Z159" s="51">
        <f t="shared" si="26"/>
        <v>1.349309875348115</v>
      </c>
      <c r="AA159" s="50" t="s">
        <v>439</v>
      </c>
      <c r="AB159" s="50" t="s">
        <v>439</v>
      </c>
      <c r="AC159" s="94" t="s">
        <v>439</v>
      </c>
      <c r="AD159" s="52">
        <f t="shared" si="27"/>
        <v>10.227649641436368</v>
      </c>
    </row>
    <row r="160" spans="1:30" ht="15" customHeight="1">
      <c r="A160" s="59" t="s">
        <v>145</v>
      </c>
      <c r="B160" s="49">
        <f>'Расчет дотаций'!AM162</f>
        <v>41.5</v>
      </c>
      <c r="C160" s="50">
        <f>'Расчет дотаций'!B162-1</f>
        <v>0</v>
      </c>
      <c r="D160" s="50">
        <f>C160*'Расчет дотаций'!C162</f>
        <v>0</v>
      </c>
      <c r="E160" s="51">
        <f t="shared" si="19"/>
        <v>0</v>
      </c>
      <c r="F160" s="50">
        <f>'Расчет дотаций'!F162-1</f>
        <v>1.6341637010676147E-2</v>
      </c>
      <c r="G160" s="50">
        <f>F160*'Расчет дотаций'!G162</f>
        <v>0.16341637010676147</v>
      </c>
      <c r="H160" s="51">
        <f t="shared" si="20"/>
        <v>0.66308287800110544</v>
      </c>
      <c r="I160" s="50">
        <f>'Расчет дотаций'!J162-1</f>
        <v>5.2631578947370805E-4</v>
      </c>
      <c r="J160" s="50">
        <f>I160*'Расчет дотаций'!K162</f>
        <v>7.8947368421056208E-3</v>
      </c>
      <c r="K160" s="51">
        <f t="shared" si="21"/>
        <v>3.2033907147152797E-2</v>
      </c>
      <c r="L160" s="50">
        <f>'Расчет дотаций'!N162-1</f>
        <v>0.25777777777777766</v>
      </c>
      <c r="M160" s="50">
        <f>L160*'Расчет дотаций'!O162</f>
        <v>3.8666666666666649</v>
      </c>
      <c r="N160" s="51">
        <f t="shared" si="22"/>
        <v>15.689495856071453</v>
      </c>
      <c r="O160" s="50">
        <f>'Расчет дотаций'!R162-1</f>
        <v>0.20909787234042554</v>
      </c>
      <c r="P160" s="50">
        <f>O160*'Расчет дотаций'!S162</f>
        <v>1.0454893617021277</v>
      </c>
      <c r="Q160" s="51">
        <f t="shared" si="23"/>
        <v>4.2422071572393953</v>
      </c>
      <c r="R160" s="50">
        <f>'Расчет дотаций'!V162-1</f>
        <v>0.20624485981308416</v>
      </c>
      <c r="S160" s="50">
        <f>R160*'Расчет дотаций'!W162</f>
        <v>2.0624485981308416</v>
      </c>
      <c r="T160" s="51">
        <f t="shared" si="24"/>
        <v>8.3686496725174742</v>
      </c>
      <c r="U160" s="50">
        <f>'Расчет дотаций'!Z162-1</f>
        <v>9.5861565217391309E-2</v>
      </c>
      <c r="V160" s="50">
        <f>U160*'Расчет дотаций'!AA162</f>
        <v>0.95861565217391309</v>
      </c>
      <c r="W160" s="51">
        <f t="shared" si="25"/>
        <v>3.8897059402623753</v>
      </c>
      <c r="X160" s="50">
        <f>'Расчет дотаций'!AD162-1</f>
        <v>0.21231182558139539</v>
      </c>
      <c r="Y160" s="50">
        <f>X160*'Расчет дотаций'!AE162</f>
        <v>2.1231182558139539</v>
      </c>
      <c r="Z160" s="51">
        <f t="shared" si="26"/>
        <v>8.6148245887610422</v>
      </c>
      <c r="AA160" s="50" t="s">
        <v>439</v>
      </c>
      <c r="AB160" s="50" t="s">
        <v>439</v>
      </c>
      <c r="AC160" s="94" t="s">
        <v>439</v>
      </c>
      <c r="AD160" s="52">
        <f t="shared" si="27"/>
        <v>10.227649641436368</v>
      </c>
    </row>
    <row r="161" spans="1:30" ht="15" customHeight="1">
      <c r="A161" s="59" t="s">
        <v>146</v>
      </c>
      <c r="B161" s="49">
        <f>'Расчет дотаций'!AM163</f>
        <v>293</v>
      </c>
      <c r="C161" s="50">
        <f>'Расчет дотаций'!B163-1</f>
        <v>0</v>
      </c>
      <c r="D161" s="50">
        <f>C161*'Расчет дотаций'!C163</f>
        <v>0</v>
      </c>
      <c r="E161" s="51">
        <f t="shared" si="19"/>
        <v>0</v>
      </c>
      <c r="F161" s="50">
        <f>'Расчет дотаций'!F163-1</f>
        <v>1.6341637010676147E-2</v>
      </c>
      <c r="G161" s="50">
        <f>F161*'Расчет дотаций'!G163</f>
        <v>0.16341637010676147</v>
      </c>
      <c r="H161" s="51">
        <f t="shared" si="20"/>
        <v>4.681524897694552</v>
      </c>
      <c r="I161" s="50">
        <f>'Расчет дотаций'!J163-1</f>
        <v>5.2631578947370805E-4</v>
      </c>
      <c r="J161" s="50">
        <f>I161*'Расчет дотаций'!K163</f>
        <v>7.8947368421056208E-3</v>
      </c>
      <c r="K161" s="51">
        <f t="shared" si="21"/>
        <v>0.22616710347266919</v>
      </c>
      <c r="L161" s="50">
        <f>'Расчет дотаций'!N163-1</f>
        <v>0.25777777777777766</v>
      </c>
      <c r="M161" s="50">
        <f>L161*'Расчет дотаций'!O163</f>
        <v>3.8666666666666649</v>
      </c>
      <c r="N161" s="51">
        <f t="shared" si="22"/>
        <v>110.77162134527555</v>
      </c>
      <c r="O161" s="50">
        <f>'Расчет дотаций'!R163-1</f>
        <v>0.20909787234042554</v>
      </c>
      <c r="P161" s="50">
        <f>O161*'Расчет дотаций'!S163</f>
        <v>1.0454893617021277</v>
      </c>
      <c r="Q161" s="51">
        <f t="shared" si="23"/>
        <v>29.951004748702239</v>
      </c>
      <c r="R161" s="50">
        <f>'Расчет дотаций'!V163-1</f>
        <v>0.20624485981308416</v>
      </c>
      <c r="S161" s="50">
        <f>R161*'Расчет дотаций'!W163</f>
        <v>2.0624485981308416</v>
      </c>
      <c r="T161" s="51">
        <f t="shared" si="24"/>
        <v>59.084683230063135</v>
      </c>
      <c r="U161" s="50">
        <f>'Расчет дотаций'!Z163-1</f>
        <v>9.5861565217391309E-2</v>
      </c>
      <c r="V161" s="50">
        <f>U161*'Расчет дотаций'!AA163</f>
        <v>0.95861565217391309</v>
      </c>
      <c r="W161" s="51">
        <f t="shared" si="25"/>
        <v>27.462261216792189</v>
      </c>
      <c r="X161" s="50">
        <f>'Расчет дотаций'!AD163-1</f>
        <v>0.21231182558139539</v>
      </c>
      <c r="Y161" s="50">
        <f>X161*'Расчет дотаций'!AE163</f>
        <v>2.1231182558139539</v>
      </c>
      <c r="Z161" s="51">
        <f t="shared" si="26"/>
        <v>60.822737457999651</v>
      </c>
      <c r="AA161" s="50" t="s">
        <v>439</v>
      </c>
      <c r="AB161" s="50" t="s">
        <v>439</v>
      </c>
      <c r="AC161" s="94" t="s">
        <v>439</v>
      </c>
      <c r="AD161" s="52">
        <f t="shared" si="27"/>
        <v>10.227649641436368</v>
      </c>
    </row>
    <row r="162" spans="1:30" ht="15" customHeight="1">
      <c r="A162" s="59" t="s">
        <v>147</v>
      </c>
      <c r="B162" s="49">
        <f>'Расчет дотаций'!AM164</f>
        <v>271</v>
      </c>
      <c r="C162" s="50">
        <f>'Расчет дотаций'!B164-1</f>
        <v>0</v>
      </c>
      <c r="D162" s="50">
        <f>C162*'Расчет дотаций'!C164</f>
        <v>0</v>
      </c>
      <c r="E162" s="51">
        <f t="shared" si="19"/>
        <v>0</v>
      </c>
      <c r="F162" s="50">
        <f>'Расчет дотаций'!F164-1</f>
        <v>1.6341637010676147E-2</v>
      </c>
      <c r="G162" s="50">
        <f>F162*'Расчет дотаций'!G164</f>
        <v>0.16341637010676147</v>
      </c>
      <c r="H162" s="51">
        <f t="shared" si="20"/>
        <v>4.330011082850592</v>
      </c>
      <c r="I162" s="50">
        <f>'Расчет дотаций'!J164-1</f>
        <v>5.2631578947370805E-4</v>
      </c>
      <c r="J162" s="50">
        <f>I162*'Расчет дотаций'!K164</f>
        <v>7.8947368421056208E-3</v>
      </c>
      <c r="K162" s="51">
        <f t="shared" si="21"/>
        <v>0.20918527317779295</v>
      </c>
      <c r="L162" s="50">
        <f>'Расчет дотаций'!N164-1</f>
        <v>0.25777777777777766</v>
      </c>
      <c r="M162" s="50">
        <f>L162*'Расчет дотаций'!O164</f>
        <v>3.8666666666666649</v>
      </c>
      <c r="N162" s="51">
        <f t="shared" si="22"/>
        <v>102.45429824085214</v>
      </c>
      <c r="O162" s="50">
        <f>'Расчет дотаций'!R164-1</f>
        <v>0.20909787234042554</v>
      </c>
      <c r="P162" s="50">
        <f>O162*'Расчет дотаций'!S164</f>
        <v>1.0454893617021277</v>
      </c>
      <c r="Q162" s="51">
        <f t="shared" si="23"/>
        <v>27.702123846069302</v>
      </c>
      <c r="R162" s="50">
        <f>'Расчет дотаций'!V164-1</f>
        <v>0.20624485981308416</v>
      </c>
      <c r="S162" s="50">
        <f>R162*'Расчет дотаций'!W164</f>
        <v>2.0624485981308416</v>
      </c>
      <c r="T162" s="51">
        <f t="shared" si="24"/>
        <v>54.648290632583993</v>
      </c>
      <c r="U162" s="50">
        <f>'Расчет дотаций'!Z164-1</f>
        <v>9.5861565217391309E-2</v>
      </c>
      <c r="V162" s="50">
        <f>U162*'Расчет дотаций'!AA164</f>
        <v>0.95861565217391309</v>
      </c>
      <c r="W162" s="51">
        <f t="shared" si="25"/>
        <v>25.400248429183222</v>
      </c>
      <c r="X162" s="50">
        <f>'Расчет дотаций'!AD164-1</f>
        <v>0.21231182558139539</v>
      </c>
      <c r="Y162" s="50">
        <f>X162*'Расчет дотаций'!AE164</f>
        <v>2.1231182558139539</v>
      </c>
      <c r="Z162" s="51">
        <f t="shared" si="26"/>
        <v>56.255842495282948</v>
      </c>
      <c r="AA162" s="50" t="s">
        <v>439</v>
      </c>
      <c r="AB162" s="50" t="s">
        <v>439</v>
      </c>
      <c r="AC162" s="94" t="s">
        <v>439</v>
      </c>
      <c r="AD162" s="52">
        <f t="shared" si="27"/>
        <v>10.227649641436368</v>
      </c>
    </row>
    <row r="163" spans="1:30" ht="15" customHeight="1">
      <c r="A163" s="59" t="s">
        <v>148</v>
      </c>
      <c r="B163" s="49">
        <f>'Расчет дотаций'!AM165</f>
        <v>477.60000000000036</v>
      </c>
      <c r="C163" s="50">
        <f>'Расчет дотаций'!B165-1</f>
        <v>0</v>
      </c>
      <c r="D163" s="50">
        <f>C163*'Расчет дотаций'!C165</f>
        <v>0</v>
      </c>
      <c r="E163" s="51">
        <f t="shared" si="19"/>
        <v>0</v>
      </c>
      <c r="F163" s="50">
        <f>'Расчет дотаций'!F165-1</f>
        <v>1.6341637010676147E-2</v>
      </c>
      <c r="G163" s="50">
        <f>F163*'Расчет дотаций'!G165</f>
        <v>0.16341637010676147</v>
      </c>
      <c r="H163" s="51">
        <f t="shared" si="20"/>
        <v>7.6310453622488721</v>
      </c>
      <c r="I163" s="50">
        <f>'Расчет дотаций'!J165-1</f>
        <v>5.2631578947370805E-4</v>
      </c>
      <c r="J163" s="50">
        <f>I163*'Расчет дотаций'!K165</f>
        <v>7.8947368421056208E-3</v>
      </c>
      <c r="K163" s="51">
        <f t="shared" si="21"/>
        <v>0.36866009767422142</v>
      </c>
      <c r="L163" s="50">
        <f>'Расчет дотаций'!N165-1</f>
        <v>0.25777777777777766</v>
      </c>
      <c r="M163" s="50">
        <f>L163*'Расчет дотаций'!O165</f>
        <v>3.8666666666666649</v>
      </c>
      <c r="N163" s="51">
        <f t="shared" si="22"/>
        <v>180.56152339421041</v>
      </c>
      <c r="O163" s="50">
        <f>'Расчет дотаций'!R165-1</f>
        <v>0.20909787234042554</v>
      </c>
      <c r="P163" s="50">
        <f>O163*'Расчет дотаций'!S165</f>
        <v>1.0454893617021277</v>
      </c>
      <c r="Q163" s="51">
        <f t="shared" si="23"/>
        <v>48.821159958976793</v>
      </c>
      <c r="R163" s="50">
        <f>'Расчет дотаций'!V165-1</f>
        <v>0.20624485981308416</v>
      </c>
      <c r="S163" s="50">
        <f>R163*'Расчет дотаций'!W165</f>
        <v>2.0624485981308416</v>
      </c>
      <c r="T163" s="51">
        <f t="shared" si="24"/>
        <v>96.310050207092743</v>
      </c>
      <c r="U163" s="50">
        <f>'Расчет дотаций'!Z165-1</f>
        <v>9.5861565217391309E-2</v>
      </c>
      <c r="V163" s="50">
        <f>U163*'Расчет дотаций'!AA165</f>
        <v>0.95861565217391309</v>
      </c>
      <c r="W163" s="51">
        <f t="shared" si="25"/>
        <v>44.764423061911131</v>
      </c>
      <c r="X163" s="50">
        <f>'Расчет дотаций'!AD165-1</f>
        <v>0.21231182558139539</v>
      </c>
      <c r="Y163" s="50">
        <f>X163*'Расчет дотаций'!AE165</f>
        <v>2.1231182558139539</v>
      </c>
      <c r="Z163" s="51">
        <f t="shared" si="26"/>
        <v>99.143137917886193</v>
      </c>
      <c r="AA163" s="50" t="s">
        <v>439</v>
      </c>
      <c r="AB163" s="50" t="s">
        <v>439</v>
      </c>
      <c r="AC163" s="94" t="s">
        <v>439</v>
      </c>
      <c r="AD163" s="52">
        <f t="shared" si="27"/>
        <v>10.227649641436368</v>
      </c>
    </row>
    <row r="164" spans="1:30" ht="15" customHeight="1">
      <c r="A164" s="59" t="s">
        <v>149</v>
      </c>
      <c r="B164" s="49">
        <f>'Расчет дотаций'!AM166</f>
        <v>378.09999999999991</v>
      </c>
      <c r="C164" s="50">
        <f>'Расчет дотаций'!B166-1</f>
        <v>0</v>
      </c>
      <c r="D164" s="50">
        <f>C164*'Расчет дотаций'!C166</f>
        <v>0</v>
      </c>
      <c r="E164" s="51">
        <f t="shared" si="19"/>
        <v>0</v>
      </c>
      <c r="F164" s="50">
        <f>'Расчет дотаций'!F166-1</f>
        <v>1.6341637010676147E-2</v>
      </c>
      <c r="G164" s="50">
        <f>F164*'Расчет дотаций'!G166</f>
        <v>0.16341637010676147</v>
      </c>
      <c r="H164" s="51">
        <f t="shared" si="20"/>
        <v>6.0412442451136839</v>
      </c>
      <c r="I164" s="50">
        <f>'Расчет дотаций'!J166-1</f>
        <v>5.2631578947370805E-4</v>
      </c>
      <c r="J164" s="50">
        <f>I164*'Расчет дотаций'!K166</f>
        <v>7.8947368421056208E-3</v>
      </c>
      <c r="K164" s="51">
        <f t="shared" si="21"/>
        <v>0.29185591065875832</v>
      </c>
      <c r="L164" s="50">
        <f>'Расчет дотаций'!N166-1</f>
        <v>0.25777777777777766</v>
      </c>
      <c r="M164" s="50">
        <f>L164*'Расчет дотаций'!O166</f>
        <v>3.8666666666666649</v>
      </c>
      <c r="N164" s="51">
        <f t="shared" si="22"/>
        <v>142.94453935374975</v>
      </c>
      <c r="O164" s="50">
        <f>'Расчет дотаций'!R166-1</f>
        <v>0.20909787234042554</v>
      </c>
      <c r="P164" s="50">
        <f>O164*'Расчет дотаций'!S166</f>
        <v>1.0454893617021277</v>
      </c>
      <c r="Q164" s="51">
        <f t="shared" si="23"/>
        <v>38.650084967523256</v>
      </c>
      <c r="R164" s="50">
        <f>'Расчет дотаций'!V166-1</f>
        <v>0.20624485981308416</v>
      </c>
      <c r="S164" s="50">
        <f>R164*'Расчет дотаций'!W166</f>
        <v>2.0624485981308416</v>
      </c>
      <c r="T164" s="51">
        <f t="shared" si="24"/>
        <v>76.245456413948332</v>
      </c>
      <c r="U164" s="50">
        <f>'Расчет дотаций'!Z166-1</f>
        <v>9.5861565217391309E-2</v>
      </c>
      <c r="V164" s="50">
        <f>U164*'Расчет дотаций'!AA166</f>
        <v>0.95861565217391309</v>
      </c>
      <c r="W164" s="51">
        <f t="shared" si="25"/>
        <v>35.438501590679607</v>
      </c>
      <c r="X164" s="50">
        <f>'Расчет дотаций'!AD166-1</f>
        <v>0.21231182558139539</v>
      </c>
      <c r="Y164" s="50">
        <f>X164*'Расчет дотаций'!AE166</f>
        <v>2.1231182558139539</v>
      </c>
      <c r="Z164" s="51">
        <f t="shared" si="26"/>
        <v>78.488317518326497</v>
      </c>
      <c r="AA164" s="50" t="s">
        <v>439</v>
      </c>
      <c r="AB164" s="50" t="s">
        <v>439</v>
      </c>
      <c r="AC164" s="94" t="s">
        <v>439</v>
      </c>
      <c r="AD164" s="52">
        <f t="shared" si="27"/>
        <v>10.227649641436368</v>
      </c>
    </row>
    <row r="165" spans="1:30" ht="15" customHeight="1">
      <c r="A165" s="59" t="s">
        <v>150</v>
      </c>
      <c r="B165" s="49">
        <f>'Расчет дотаций'!AM167</f>
        <v>149.70000000000005</v>
      </c>
      <c r="C165" s="50">
        <f>'Расчет дотаций'!B167-1</f>
        <v>0</v>
      </c>
      <c r="D165" s="50">
        <f>C165*'Расчет дотаций'!C167</f>
        <v>0</v>
      </c>
      <c r="E165" s="51">
        <f t="shared" si="19"/>
        <v>0</v>
      </c>
      <c r="F165" s="50">
        <f>'Расчет дотаций'!F167-1</f>
        <v>1.6341637010676147E-2</v>
      </c>
      <c r="G165" s="50">
        <f>F165*'Расчет дотаций'!G167</f>
        <v>0.16341637010676147</v>
      </c>
      <c r="H165" s="51">
        <f t="shared" si="20"/>
        <v>2.3918917310063978</v>
      </c>
      <c r="I165" s="50">
        <f>'Расчет дотаций'!J167-1</f>
        <v>5.2631578947370805E-4</v>
      </c>
      <c r="J165" s="50">
        <f>I165*'Расчет дотаций'!K167</f>
        <v>7.8947368421056208E-3</v>
      </c>
      <c r="K165" s="51">
        <f t="shared" si="21"/>
        <v>0.11555363614286206</v>
      </c>
      <c r="L165" s="50">
        <f>'Расчет дотаций'!N167-1</f>
        <v>0.25777777777777766</v>
      </c>
      <c r="M165" s="50">
        <f>L165*'Расчет дотаций'!O167</f>
        <v>3.8666666666666649</v>
      </c>
      <c r="N165" s="51">
        <f t="shared" si="22"/>
        <v>56.595603124190298</v>
      </c>
      <c r="O165" s="50">
        <f>'Расчет дотаций'!R167-1</f>
        <v>0.20909787234042554</v>
      </c>
      <c r="P165" s="50">
        <f>O165*'Расчет дотаций'!S167</f>
        <v>1.0454893617021277</v>
      </c>
      <c r="Q165" s="51">
        <f t="shared" si="23"/>
        <v>15.302612323825004</v>
      </c>
      <c r="R165" s="50">
        <f>'Расчет дотаций'!V167-1</f>
        <v>0.20624485981308416</v>
      </c>
      <c r="S165" s="50">
        <f>R165*'Расчет дотаций'!W167</f>
        <v>2.0624485981308416</v>
      </c>
      <c r="T165" s="51">
        <f t="shared" si="24"/>
        <v>30.187635083755815</v>
      </c>
      <c r="U165" s="50">
        <f>'Расчет дотаций'!Z167-1</f>
        <v>9.5861565217391309E-2</v>
      </c>
      <c r="V165" s="50">
        <f>U165*'Расчет дотаций'!AA167</f>
        <v>0.95861565217391309</v>
      </c>
      <c r="W165" s="51">
        <f t="shared" si="25"/>
        <v>14.031059741139224</v>
      </c>
      <c r="X165" s="50">
        <f>'Расчет дотаций'!AD167-1</f>
        <v>0.21231182558139539</v>
      </c>
      <c r="Y165" s="50">
        <f>X165*'Расчет дотаций'!AE167</f>
        <v>2.1231182558139539</v>
      </c>
      <c r="Z165" s="51">
        <f t="shared" si="26"/>
        <v>31.075644359940444</v>
      </c>
      <c r="AA165" s="50" t="s">
        <v>439</v>
      </c>
      <c r="AB165" s="50" t="s">
        <v>439</v>
      </c>
      <c r="AC165" s="94" t="s">
        <v>439</v>
      </c>
      <c r="AD165" s="52">
        <f t="shared" si="27"/>
        <v>10.227649641436368</v>
      </c>
    </row>
    <row r="166" spans="1:30" ht="15" customHeight="1">
      <c r="A166" s="59" t="s">
        <v>151</v>
      </c>
      <c r="B166" s="49">
        <f>'Расчет дотаций'!AM168</f>
        <v>294.40000000000009</v>
      </c>
      <c r="C166" s="50">
        <f>'Расчет дотаций'!B168-1</f>
        <v>0</v>
      </c>
      <c r="D166" s="50">
        <f>C166*'Расчет дотаций'!C168</f>
        <v>0</v>
      </c>
      <c r="E166" s="51">
        <f t="shared" si="19"/>
        <v>0</v>
      </c>
      <c r="F166" s="50">
        <f>'Расчет дотаций'!F168-1</f>
        <v>1.6341637010676147E-2</v>
      </c>
      <c r="G166" s="50">
        <f>F166*'Расчет дотаций'!G168</f>
        <v>0.16341637010676147</v>
      </c>
      <c r="H166" s="51">
        <f t="shared" si="20"/>
        <v>4.7038939586391679</v>
      </c>
      <c r="I166" s="50">
        <f>'Расчет дотаций'!J168-1</f>
        <v>5.2631578947370805E-4</v>
      </c>
      <c r="J166" s="50">
        <f>I166*'Расчет дотаций'!K168</f>
        <v>7.8947368421056208E-3</v>
      </c>
      <c r="K166" s="51">
        <f t="shared" si="21"/>
        <v>0.22724776540052502</v>
      </c>
      <c r="L166" s="50">
        <f>'Расчет дотаций'!N168-1</f>
        <v>0.25777777777777766</v>
      </c>
      <c r="M166" s="50">
        <f>L166*'Расчет дотаций'!O168</f>
        <v>3.8666666666666649</v>
      </c>
      <c r="N166" s="51">
        <f t="shared" si="22"/>
        <v>111.30090554282982</v>
      </c>
      <c r="O166" s="50">
        <f>'Расчет дотаций'!R168-1</f>
        <v>0.20909787234042554</v>
      </c>
      <c r="P166" s="50">
        <f>O166*'Расчет дотаций'!S168</f>
        <v>1.0454893617021277</v>
      </c>
      <c r="Q166" s="51">
        <f t="shared" si="23"/>
        <v>30.094115351597072</v>
      </c>
      <c r="R166" s="50">
        <f>'Расчет дотаций'!V168-1</f>
        <v>0.20624485981308416</v>
      </c>
      <c r="S166" s="50">
        <f>R166*'Расчет дотаций'!W168</f>
        <v>2.0624485981308416</v>
      </c>
      <c r="T166" s="51">
        <f t="shared" si="24"/>
        <v>59.366999122629998</v>
      </c>
      <c r="U166" s="50">
        <f>'Расчет дотаций'!Z168-1</f>
        <v>9.5861565217391309E-2</v>
      </c>
      <c r="V166" s="50">
        <f>U166*'Расчет дотаций'!AA168</f>
        <v>0.95861565217391309</v>
      </c>
      <c r="W166" s="51">
        <f t="shared" si="25"/>
        <v>27.593480212367318</v>
      </c>
      <c r="X166" s="50">
        <f>'Расчет дотаций'!AD168-1</f>
        <v>0.21231182558139539</v>
      </c>
      <c r="Y166" s="50">
        <f>X166*'Расчет дотаций'!AE168</f>
        <v>2.1231182558139539</v>
      </c>
      <c r="Z166" s="51">
        <f t="shared" si="26"/>
        <v>61.113358046536185</v>
      </c>
      <c r="AA166" s="50" t="s">
        <v>439</v>
      </c>
      <c r="AB166" s="50" t="s">
        <v>439</v>
      </c>
      <c r="AC166" s="94" t="s">
        <v>439</v>
      </c>
      <c r="AD166" s="52">
        <f t="shared" si="27"/>
        <v>10.227649641436368</v>
      </c>
    </row>
    <row r="167" spans="1:30" ht="15" customHeight="1">
      <c r="A167" s="56" t="s">
        <v>152</v>
      </c>
      <c r="B167" s="49">
        <f>'Расчет дотаций'!AM169</f>
        <v>0</v>
      </c>
      <c r="C167" s="50">
        <f>'Расчет дотаций'!B169-1</f>
        <v>-1</v>
      </c>
      <c r="D167" s="50">
        <f>C167*'Расчет дотаций'!C169</f>
        <v>0</v>
      </c>
      <c r="E167" s="51" t="e">
        <f t="shared" si="19"/>
        <v>#DIV/0!</v>
      </c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</row>
    <row r="168" spans="1:30" ht="15" customHeight="1">
      <c r="A168" s="59" t="s">
        <v>67</v>
      </c>
      <c r="B168" s="49">
        <f>'Расчет дотаций'!AM170</f>
        <v>210.69999999999982</v>
      </c>
      <c r="C168" s="50">
        <f>'Расчет дотаций'!B170-1</f>
        <v>0</v>
      </c>
      <c r="D168" s="50">
        <f>C168*'Расчет дотаций'!C170</f>
        <v>0</v>
      </c>
      <c r="E168" s="51">
        <f t="shared" si="19"/>
        <v>0</v>
      </c>
      <c r="F168" s="50">
        <f>'Расчет дотаций'!F170-1</f>
        <v>4.8220462756553006E-2</v>
      </c>
      <c r="G168" s="50">
        <f>F168*'Расчет дотаций'!G170</f>
        <v>0.48220462756553006</v>
      </c>
      <c r="H168" s="51">
        <f t="shared" si="20"/>
        <v>16.097540503988501</v>
      </c>
      <c r="I168" s="50">
        <f>'Расчет дотаций'!J170-1</f>
        <v>0.202211155378486</v>
      </c>
      <c r="J168" s="50">
        <f>I168*'Расчет дотаций'!K170</f>
        <v>3.0331673306772897</v>
      </c>
      <c r="K168" s="51">
        <f t="shared" si="21"/>
        <v>101.25687554567688</v>
      </c>
      <c r="L168" s="50">
        <f>'Расчет дотаций'!N170-1</f>
        <v>0.24268656716417913</v>
      </c>
      <c r="M168" s="50">
        <f>L168*'Расчет дотаций'!O170</f>
        <v>3.640298507462687</v>
      </c>
      <c r="N168" s="51">
        <f t="shared" si="22"/>
        <v>121.52486583618685</v>
      </c>
      <c r="O168" s="50">
        <f>'Расчет дотаций'!R170-1</f>
        <v>0.21833228840125396</v>
      </c>
      <c r="P168" s="50">
        <f>O168*'Расчет дотаций'!S170</f>
        <v>1.0916614420062698</v>
      </c>
      <c r="Q168" s="51">
        <f t="shared" si="23"/>
        <v>36.443168055143346</v>
      </c>
      <c r="R168" s="50">
        <f>'Расчет дотаций'!V170-1</f>
        <v>0.15123010657193614</v>
      </c>
      <c r="S168" s="50">
        <f>R168*'Расчет дотаций'!W170</f>
        <v>1.5123010657193614</v>
      </c>
      <c r="T168" s="51">
        <f t="shared" si="24"/>
        <v>50.485470831227303</v>
      </c>
      <c r="U168" s="50">
        <f>'Расчет дотаций'!Z170-1</f>
        <v>-0.36610545350203294</v>
      </c>
      <c r="V168" s="50">
        <f>U168*'Расчет дотаций'!AA170</f>
        <v>-3.6610545350203294</v>
      </c>
      <c r="W168" s="51">
        <f t="shared" si="25"/>
        <v>-122.21776875584131</v>
      </c>
      <c r="X168" s="50">
        <f>'Расчет дотаций'!AD170-1</f>
        <v>2.1297673381462934E-2</v>
      </c>
      <c r="Y168" s="50">
        <f>X168*'Расчет дотаций'!AE170</f>
        <v>0.21297673381462934</v>
      </c>
      <c r="Z168" s="51">
        <f t="shared" si="26"/>
        <v>7.1098479836182493</v>
      </c>
      <c r="AA168" s="50" t="s">
        <v>439</v>
      </c>
      <c r="AB168" s="50" t="s">
        <v>439</v>
      </c>
      <c r="AC168" s="94" t="s">
        <v>439</v>
      </c>
      <c r="AD168" s="52">
        <f t="shared" si="27"/>
        <v>6.3115551722254377</v>
      </c>
    </row>
    <row r="169" spans="1:30" ht="15" customHeight="1">
      <c r="A169" s="59" t="s">
        <v>153</v>
      </c>
      <c r="B169" s="49">
        <f>'Расчет дотаций'!AM171</f>
        <v>161.40000000000009</v>
      </c>
      <c r="C169" s="50">
        <f>'Расчет дотаций'!B171-1</f>
        <v>0</v>
      </c>
      <c r="D169" s="50">
        <f>C169*'Расчет дотаций'!C171</f>
        <v>0</v>
      </c>
      <c r="E169" s="51">
        <f t="shared" si="19"/>
        <v>0</v>
      </c>
      <c r="F169" s="50">
        <f>'Расчет дотаций'!F171-1</f>
        <v>4.8220462756553006E-2</v>
      </c>
      <c r="G169" s="50">
        <f>F169*'Расчет дотаций'!G171</f>
        <v>0.48220462756553006</v>
      </c>
      <c r="H169" s="51">
        <f t="shared" si="20"/>
        <v>12.331006347146404</v>
      </c>
      <c r="I169" s="50">
        <f>'Расчет дотаций'!J171-1</f>
        <v>0.202211155378486</v>
      </c>
      <c r="J169" s="50">
        <f>I169*'Расчет дотаций'!K171</f>
        <v>3.0331673306772897</v>
      </c>
      <c r="K169" s="51">
        <f t="shared" si="21"/>
        <v>77.564592847993708</v>
      </c>
      <c r="L169" s="50">
        <f>'Расчет дотаций'!N171-1</f>
        <v>0.24268656716417913</v>
      </c>
      <c r="M169" s="50">
        <f>L169*'Расчет дотаций'!O171</f>
        <v>3.640298507462687</v>
      </c>
      <c r="N169" s="51">
        <f t="shared" si="22"/>
        <v>93.090238946182168</v>
      </c>
      <c r="O169" s="50">
        <f>'Расчет дотаций'!R171-1</f>
        <v>0.21833228840125396</v>
      </c>
      <c r="P169" s="50">
        <f>O169*'Расчет дотаций'!S171</f>
        <v>1.0916614420062698</v>
      </c>
      <c r="Q169" s="51">
        <f t="shared" si="23"/>
        <v>27.916123987186261</v>
      </c>
      <c r="R169" s="50">
        <f>'Расчет дотаций'!V171-1</f>
        <v>0.15123010657193614</v>
      </c>
      <c r="S169" s="50">
        <f>R169*'Расчет дотаций'!W171</f>
        <v>1.5123010657193614</v>
      </c>
      <c r="T169" s="51">
        <f t="shared" si="24"/>
        <v>38.672781168296623</v>
      </c>
      <c r="U169" s="50">
        <f>'Расчет дотаций'!Z171-1</f>
        <v>-0.36610545350203294</v>
      </c>
      <c r="V169" s="50">
        <f>U169*'Расчет дотаций'!AA171</f>
        <v>-3.6610545350203294</v>
      </c>
      <c r="W169" s="51">
        <f t="shared" si="25"/>
        <v>-93.621015079225515</v>
      </c>
      <c r="X169" s="50">
        <f>'Расчет дотаций'!AD171-1</f>
        <v>2.1297673381462934E-2</v>
      </c>
      <c r="Y169" s="50">
        <f>X169*'Расчет дотаций'!AE171</f>
        <v>0.21297673381462934</v>
      </c>
      <c r="Z169" s="51">
        <f t="shared" si="26"/>
        <v>5.4462717824204425</v>
      </c>
      <c r="AA169" s="50" t="s">
        <v>439</v>
      </c>
      <c r="AB169" s="50" t="s">
        <v>439</v>
      </c>
      <c r="AC169" s="94" t="s">
        <v>439</v>
      </c>
      <c r="AD169" s="52">
        <f t="shared" si="27"/>
        <v>6.3115551722254377</v>
      </c>
    </row>
    <row r="170" spans="1:30" ht="15" customHeight="1">
      <c r="A170" s="59" t="s">
        <v>154</v>
      </c>
      <c r="B170" s="49">
        <f>'Расчет дотаций'!AM172</f>
        <v>244.30000000000018</v>
      </c>
      <c r="C170" s="50">
        <f>'Расчет дотаций'!B172-1</f>
        <v>0</v>
      </c>
      <c r="D170" s="50">
        <f>C170*'Расчет дотаций'!C172</f>
        <v>0</v>
      </c>
      <c r="E170" s="51">
        <f t="shared" si="19"/>
        <v>0</v>
      </c>
      <c r="F170" s="50">
        <f>'Расчет дотаций'!F172-1</f>
        <v>4.8220462756553006E-2</v>
      </c>
      <c r="G170" s="50">
        <f>F170*'Расчет дотаций'!G172</f>
        <v>0.48220462756553006</v>
      </c>
      <c r="H170" s="51">
        <f t="shared" si="20"/>
        <v>18.664590152465102</v>
      </c>
      <c r="I170" s="50">
        <f>'Расчет дотаций'!J172-1</f>
        <v>0.202211155378486</v>
      </c>
      <c r="J170" s="50">
        <f>I170*'Расчет дотаций'!K172</f>
        <v>3.0331673306772897</v>
      </c>
      <c r="K170" s="51">
        <f t="shared" si="21"/>
        <v>117.40415138020363</v>
      </c>
      <c r="L170" s="50">
        <f>'Расчет дотаций'!N172-1</f>
        <v>0.24268656716417913</v>
      </c>
      <c r="M170" s="50">
        <f>L170*'Расчет дотаций'!O172</f>
        <v>3.640298507462687</v>
      </c>
      <c r="N170" s="51">
        <f t="shared" si="22"/>
        <v>140.90424643464877</v>
      </c>
      <c r="O170" s="50">
        <f>'Расчет дотаций'!R172-1</f>
        <v>0.21833228840125396</v>
      </c>
      <c r="P170" s="50">
        <f>O170*'Расчет дотаций'!S172</f>
        <v>1.0916614420062698</v>
      </c>
      <c r="Q170" s="51">
        <f t="shared" si="23"/>
        <v>42.254703160282553</v>
      </c>
      <c r="R170" s="50">
        <f>'Расчет дотаций'!V172-1</f>
        <v>0.15123010657193614</v>
      </c>
      <c r="S170" s="50">
        <f>R170*'Расчет дотаций'!W172</f>
        <v>1.5123010657193614</v>
      </c>
      <c r="T170" s="51">
        <f t="shared" si="24"/>
        <v>58.536310033549363</v>
      </c>
      <c r="U170" s="50">
        <f>'Расчет дотаций'!Z172-1</f>
        <v>-0.36610545350203294</v>
      </c>
      <c r="V170" s="50">
        <f>U170*'Расчет дотаций'!AA172</f>
        <v>-3.6610545350203294</v>
      </c>
      <c r="W170" s="51">
        <f t="shared" si="25"/>
        <v>-141.7076455009591</v>
      </c>
      <c r="X170" s="50">
        <f>'Расчет дотаций'!AD172-1</f>
        <v>2.1297673381462934E-2</v>
      </c>
      <c r="Y170" s="50">
        <f>X170*'Расчет дотаций'!AE172</f>
        <v>0.21297673381462934</v>
      </c>
      <c r="Z170" s="51">
        <f t="shared" si="26"/>
        <v>8.2436443398098778</v>
      </c>
      <c r="AA170" s="50" t="s">
        <v>439</v>
      </c>
      <c r="AB170" s="50" t="s">
        <v>439</v>
      </c>
      <c r="AC170" s="94" t="s">
        <v>439</v>
      </c>
      <c r="AD170" s="52">
        <f t="shared" si="27"/>
        <v>6.3115551722254377</v>
      </c>
    </row>
    <row r="171" spans="1:30" ht="15" customHeight="1">
      <c r="A171" s="59" t="s">
        <v>155</v>
      </c>
      <c r="B171" s="49">
        <f>'Расчет дотаций'!AM173</f>
        <v>243.59999999999991</v>
      </c>
      <c r="C171" s="50">
        <f>'Расчет дотаций'!B173-1</f>
        <v>0</v>
      </c>
      <c r="D171" s="50">
        <f>C171*'Расчет дотаций'!C173</f>
        <v>0</v>
      </c>
      <c r="E171" s="51">
        <f t="shared" si="19"/>
        <v>0</v>
      </c>
      <c r="F171" s="50">
        <f>'Расчет дотаций'!F173-1</f>
        <v>4.8220462756553006E-2</v>
      </c>
      <c r="G171" s="50">
        <f>F171*'Расчет дотаций'!G173</f>
        <v>0.48220462756553006</v>
      </c>
      <c r="H171" s="51">
        <f t="shared" si="20"/>
        <v>18.611109951455152</v>
      </c>
      <c r="I171" s="50">
        <f>'Расчет дотаций'!J173-1</f>
        <v>0.202211155378486</v>
      </c>
      <c r="J171" s="50">
        <f>I171*'Расчет дотаций'!K173</f>
        <v>3.0331673306772897</v>
      </c>
      <c r="K171" s="51">
        <f t="shared" si="21"/>
        <v>117.06774980031751</v>
      </c>
      <c r="L171" s="50">
        <f>'Расчет дотаций'!N173-1</f>
        <v>0.24268656716417913</v>
      </c>
      <c r="M171" s="50">
        <f>L171*'Расчет дотаций'!O173</f>
        <v>3.640298507462687</v>
      </c>
      <c r="N171" s="51">
        <f t="shared" si="22"/>
        <v>140.50050933884734</v>
      </c>
      <c r="O171" s="50">
        <f>'Расчет дотаций'!R173-1</f>
        <v>0.21833228840125396</v>
      </c>
      <c r="P171" s="50">
        <f>O171*'Расчет дотаций'!S173</f>
        <v>1.0916614420062698</v>
      </c>
      <c r="Q171" s="51">
        <f t="shared" si="23"/>
        <v>42.133629512258771</v>
      </c>
      <c r="R171" s="50">
        <f>'Расчет дотаций'!V173-1</f>
        <v>0.15123010657193614</v>
      </c>
      <c r="S171" s="50">
        <f>R171*'Расчет дотаций'!W173</f>
        <v>1.5123010657193614</v>
      </c>
      <c r="T171" s="51">
        <f t="shared" si="24"/>
        <v>58.368584216834257</v>
      </c>
      <c r="U171" s="50">
        <f>'Расчет дотаций'!Z173-1</f>
        <v>-0.36610545350203294</v>
      </c>
      <c r="V171" s="50">
        <f>U171*'Расчет дотаций'!AA173</f>
        <v>-3.6610545350203294</v>
      </c>
      <c r="W171" s="51">
        <f t="shared" si="25"/>
        <v>-141.30160640210232</v>
      </c>
      <c r="X171" s="50">
        <f>'Расчет дотаций'!AD173-1</f>
        <v>2.1297673381462934E-2</v>
      </c>
      <c r="Y171" s="50">
        <f>X171*'Расчет дотаций'!AE173</f>
        <v>0.21297673381462934</v>
      </c>
      <c r="Z171" s="51">
        <f t="shared" si="26"/>
        <v>8.22002358238921</v>
      </c>
      <c r="AA171" s="50" t="s">
        <v>439</v>
      </c>
      <c r="AB171" s="50" t="s">
        <v>439</v>
      </c>
      <c r="AC171" s="94" t="s">
        <v>439</v>
      </c>
      <c r="AD171" s="52">
        <f t="shared" si="27"/>
        <v>6.3115551722254377</v>
      </c>
    </row>
    <row r="172" spans="1:30" ht="15" customHeight="1">
      <c r="A172" s="59" t="s">
        <v>156</v>
      </c>
      <c r="B172" s="49">
        <f>'Расчет дотаций'!AM174</f>
        <v>145.30000000000018</v>
      </c>
      <c r="C172" s="50">
        <f>'Расчет дотаций'!B174-1</f>
        <v>0</v>
      </c>
      <c r="D172" s="50">
        <f>C172*'Расчет дотаций'!C174</f>
        <v>0</v>
      </c>
      <c r="E172" s="51">
        <f t="shared" si="19"/>
        <v>0</v>
      </c>
      <c r="F172" s="50">
        <f>'Расчет дотаций'!F174-1</f>
        <v>4.8220462756553006E-2</v>
      </c>
      <c r="G172" s="50">
        <f>F172*'Расчет дотаций'!G174</f>
        <v>0.48220462756553006</v>
      </c>
      <c r="H172" s="51">
        <f t="shared" si="20"/>
        <v>11.100961723918054</v>
      </c>
      <c r="I172" s="50">
        <f>'Расчет дотаций'!J174-1</f>
        <v>0.202211155378486</v>
      </c>
      <c r="J172" s="50">
        <f>I172*'Расчет дотаций'!K174</f>
        <v>3.0331673306772897</v>
      </c>
      <c r="K172" s="51">
        <f t="shared" si="21"/>
        <v>69.82735651061644</v>
      </c>
      <c r="L172" s="50">
        <f>'Расчет дотаций'!N174-1</f>
        <v>0.24268656716417913</v>
      </c>
      <c r="M172" s="50">
        <f>L172*'Расчет дотаций'!O174</f>
        <v>3.640298507462687</v>
      </c>
      <c r="N172" s="51">
        <f t="shared" si="22"/>
        <v>83.804285742752668</v>
      </c>
      <c r="O172" s="50">
        <f>'Расчет дотаций'!R174-1</f>
        <v>0.21833228840125396</v>
      </c>
      <c r="P172" s="50">
        <f>O172*'Расчет дотаций'!S174</f>
        <v>1.0916614420062698</v>
      </c>
      <c r="Q172" s="51">
        <f t="shared" si="23"/>
        <v>25.131430082640435</v>
      </c>
      <c r="R172" s="50">
        <f>'Расчет дотаций'!V174-1</f>
        <v>0.15123010657193614</v>
      </c>
      <c r="S172" s="50">
        <f>R172*'Расчет дотаций'!W174</f>
        <v>1.5123010657193614</v>
      </c>
      <c r="T172" s="51">
        <f t="shared" si="24"/>
        <v>34.815087383850702</v>
      </c>
      <c r="U172" s="50">
        <f>'Расчет дотаций'!Z174-1</f>
        <v>-0.36610545350203294</v>
      </c>
      <c r="V172" s="50">
        <f>U172*'Расчет дотаций'!AA174</f>
        <v>-3.6610545350203294</v>
      </c>
      <c r="W172" s="51">
        <f t="shared" si="25"/>
        <v>-84.282115805523404</v>
      </c>
      <c r="X172" s="50">
        <f>'Расчет дотаций'!AD174-1</f>
        <v>2.1297673381462934E-2</v>
      </c>
      <c r="Y172" s="50">
        <f>X172*'Расчет дотаций'!AE174</f>
        <v>0.21297673381462934</v>
      </c>
      <c r="Z172" s="51">
        <f t="shared" si="26"/>
        <v>4.9029943617452965</v>
      </c>
      <c r="AA172" s="50" t="s">
        <v>439</v>
      </c>
      <c r="AB172" s="50" t="s">
        <v>439</v>
      </c>
      <c r="AC172" s="94" t="s">
        <v>439</v>
      </c>
      <c r="AD172" s="52">
        <f t="shared" si="27"/>
        <v>6.3115551722254377</v>
      </c>
    </row>
    <row r="173" spans="1:30" ht="15" customHeight="1">
      <c r="A173" s="59" t="s">
        <v>157</v>
      </c>
      <c r="B173" s="49">
        <f>'Расчет дотаций'!AM175</f>
        <v>147.59999999999991</v>
      </c>
      <c r="C173" s="50">
        <f>'Расчет дотаций'!B175-1</f>
        <v>0</v>
      </c>
      <c r="D173" s="50">
        <f>C173*'Расчет дотаций'!C175</f>
        <v>0</v>
      </c>
      <c r="E173" s="51">
        <f t="shared" si="19"/>
        <v>0</v>
      </c>
      <c r="F173" s="50">
        <f>'Расчет дотаций'!F175-1</f>
        <v>4.8220462756553006E-2</v>
      </c>
      <c r="G173" s="50">
        <f>F173*'Расчет дотаций'!G175</f>
        <v>0.48220462756553006</v>
      </c>
      <c r="H173" s="51">
        <f t="shared" si="20"/>
        <v>11.276682384379228</v>
      </c>
      <c r="I173" s="50">
        <f>'Расчет дотаций'!J175-1</f>
        <v>0.202211155378486</v>
      </c>
      <c r="J173" s="50">
        <f>I173*'Расчет дотаций'!K175</f>
        <v>3.0331673306772897</v>
      </c>
      <c r="K173" s="51">
        <f t="shared" si="21"/>
        <v>70.932675987384485</v>
      </c>
      <c r="L173" s="50">
        <f>'Расчет дотаций'!N175-1</f>
        <v>0.24268656716417913</v>
      </c>
      <c r="M173" s="50">
        <f>L173*'Расчет дотаций'!O175</f>
        <v>3.640298507462687</v>
      </c>
      <c r="N173" s="51">
        <f t="shared" si="22"/>
        <v>85.13085048609959</v>
      </c>
      <c r="O173" s="50">
        <f>'Расчет дотаций'!R175-1</f>
        <v>0.21833228840125396</v>
      </c>
      <c r="P173" s="50">
        <f>O173*'Расчет дотаций'!S175</f>
        <v>1.0916614420062698</v>
      </c>
      <c r="Q173" s="51">
        <f t="shared" si="23"/>
        <v>25.529243497575511</v>
      </c>
      <c r="R173" s="50">
        <f>'Расчет дотаций'!V175-1</f>
        <v>0.15123010657193614</v>
      </c>
      <c r="S173" s="50">
        <f>R173*'Расчет дотаций'!W175</f>
        <v>1.5123010657193614</v>
      </c>
      <c r="T173" s="51">
        <f t="shared" si="24"/>
        <v>35.366186495914341</v>
      </c>
      <c r="U173" s="50">
        <f>'Расчет дотаций'!Z175-1</f>
        <v>-0.36610545350203294</v>
      </c>
      <c r="V173" s="50">
        <f>U173*'Расчет дотаций'!AA175</f>
        <v>-3.6610545350203294</v>
      </c>
      <c r="W173" s="51">
        <f t="shared" si="25"/>
        <v>-85.616244273194965</v>
      </c>
      <c r="X173" s="50">
        <f>'Расчет дотаций'!AD175-1</f>
        <v>2.1297673381462934E-2</v>
      </c>
      <c r="Y173" s="50">
        <f>X173*'Расчет дотаций'!AE175</f>
        <v>0.21297673381462934</v>
      </c>
      <c r="Z173" s="51">
        <f t="shared" si="26"/>
        <v>4.9806054218417364</v>
      </c>
      <c r="AA173" s="50" t="s">
        <v>439</v>
      </c>
      <c r="AB173" s="50" t="s">
        <v>439</v>
      </c>
      <c r="AC173" s="94" t="s">
        <v>439</v>
      </c>
      <c r="AD173" s="52">
        <f t="shared" si="27"/>
        <v>6.3115551722254377</v>
      </c>
    </row>
    <row r="174" spans="1:30" ht="15" customHeight="1">
      <c r="A174" s="59" t="s">
        <v>158</v>
      </c>
      <c r="B174" s="49">
        <f>'Расчет дотаций'!AM176</f>
        <v>184.5</v>
      </c>
      <c r="C174" s="50">
        <f>'Расчет дотаций'!B176-1</f>
        <v>0</v>
      </c>
      <c r="D174" s="50">
        <f>C174*'Расчет дотаций'!C176</f>
        <v>0</v>
      </c>
      <c r="E174" s="51">
        <f t="shared" si="19"/>
        <v>0</v>
      </c>
      <c r="F174" s="50">
        <f>'Расчет дотаций'!F176-1</f>
        <v>4.8220462756553006E-2</v>
      </c>
      <c r="G174" s="50">
        <f>F174*'Расчет дотаций'!G176</f>
        <v>0.48220462756553006</v>
      </c>
      <c r="H174" s="51">
        <f t="shared" si="20"/>
        <v>14.095852980474042</v>
      </c>
      <c r="I174" s="50">
        <f>'Расчет дотаций'!J176-1</f>
        <v>0.202211155378486</v>
      </c>
      <c r="J174" s="50">
        <f>I174*'Расчет дотаций'!K176</f>
        <v>3.0331673306772897</v>
      </c>
      <c r="K174" s="51">
        <f t="shared" si="21"/>
        <v>88.66584498423066</v>
      </c>
      <c r="L174" s="50">
        <f>'Расчет дотаций'!N176-1</f>
        <v>0.24268656716417913</v>
      </c>
      <c r="M174" s="50">
        <f>L174*'Расчет дотаций'!O176</f>
        <v>3.640298507462687</v>
      </c>
      <c r="N174" s="51">
        <f t="shared" si="22"/>
        <v>106.41356310762454</v>
      </c>
      <c r="O174" s="50">
        <f>'Расчет дотаций'!R176-1</f>
        <v>0.21833228840125396</v>
      </c>
      <c r="P174" s="50">
        <f>O174*'Расчет дотаций'!S176</f>
        <v>1.0916614420062698</v>
      </c>
      <c r="Q174" s="51">
        <f t="shared" si="23"/>
        <v>31.911554371969405</v>
      </c>
      <c r="R174" s="50">
        <f>'Расчет дотаций'!V176-1</f>
        <v>0.15123010657193614</v>
      </c>
      <c r="S174" s="50">
        <f>R174*'Расчет дотаций'!W176</f>
        <v>1.5123010657193614</v>
      </c>
      <c r="T174" s="51">
        <f t="shared" si="24"/>
        <v>44.207733119892957</v>
      </c>
      <c r="U174" s="50">
        <f>'Расчет дотаций'!Z176-1</f>
        <v>-0.36610545350203294</v>
      </c>
      <c r="V174" s="50">
        <f>U174*'Расчет дотаций'!AA176</f>
        <v>-3.6610545350203294</v>
      </c>
      <c r="W174" s="51">
        <f t="shared" si="25"/>
        <v>-107.0203053414938</v>
      </c>
      <c r="X174" s="50">
        <f>'Расчет дотаций'!AD176-1</f>
        <v>2.1297673381462934E-2</v>
      </c>
      <c r="Y174" s="50">
        <f>X174*'Расчет дотаций'!AE176</f>
        <v>0.21297673381462934</v>
      </c>
      <c r="Z174" s="51">
        <f t="shared" si="26"/>
        <v>6.2257567773021751</v>
      </c>
      <c r="AA174" s="50" t="s">
        <v>439</v>
      </c>
      <c r="AB174" s="50" t="s">
        <v>439</v>
      </c>
      <c r="AC174" s="94" t="s">
        <v>439</v>
      </c>
      <c r="AD174" s="52">
        <f t="shared" si="27"/>
        <v>6.3115551722254377</v>
      </c>
    </row>
    <row r="175" spans="1:30" ht="15" customHeight="1">
      <c r="A175" s="59" t="s">
        <v>159</v>
      </c>
      <c r="B175" s="49">
        <f>'Расчет дотаций'!AM177</f>
        <v>128.20000000000005</v>
      </c>
      <c r="C175" s="50">
        <f>'Расчет дотаций'!B177-1</f>
        <v>0</v>
      </c>
      <c r="D175" s="50">
        <f>C175*'Расчет дотаций'!C177</f>
        <v>0</v>
      </c>
      <c r="E175" s="51">
        <f t="shared" si="19"/>
        <v>0</v>
      </c>
      <c r="F175" s="50">
        <f>'Расчет дотаций'!F177-1</f>
        <v>4.8220462756553006E-2</v>
      </c>
      <c r="G175" s="50">
        <f>F175*'Расчет дотаций'!G177</f>
        <v>0.48220462756553006</v>
      </c>
      <c r="H175" s="51">
        <f t="shared" si="20"/>
        <v>9.7945168135326455</v>
      </c>
      <c r="I175" s="50">
        <f>'Расчет дотаций'!J177-1</f>
        <v>0.202211155378486</v>
      </c>
      <c r="J175" s="50">
        <f>I175*'Расчет дотаций'!K177</f>
        <v>3.0331673306772897</v>
      </c>
      <c r="K175" s="51">
        <f t="shared" si="21"/>
        <v>61.609546487687666</v>
      </c>
      <c r="L175" s="50">
        <f>'Расчет дотаций'!N177-1</f>
        <v>0.24268656716417913</v>
      </c>
      <c r="M175" s="50">
        <f>L175*'Расчет дотаций'!O177</f>
        <v>3.640298507462687</v>
      </c>
      <c r="N175" s="51">
        <f t="shared" si="22"/>
        <v>73.941565259606904</v>
      </c>
      <c r="O175" s="50">
        <f>'Расчет дотаций'!R177-1</f>
        <v>0.21833228840125396</v>
      </c>
      <c r="P175" s="50">
        <f>O175*'Расчет дотаций'!S177</f>
        <v>1.0916614420062698</v>
      </c>
      <c r="Q175" s="51">
        <f t="shared" si="23"/>
        <v>22.173773823774958</v>
      </c>
      <c r="R175" s="50">
        <f>'Расчет дотаций'!V177-1</f>
        <v>0.15123010657193614</v>
      </c>
      <c r="S175" s="50">
        <f>R175*'Расчет дотаций'!W177</f>
        <v>1.5123010657193614</v>
      </c>
      <c r="T175" s="51">
        <f t="shared" si="24"/>
        <v>30.717785289811811</v>
      </c>
      <c r="U175" s="50">
        <f>'Расчет дотаций'!Z177-1</f>
        <v>-0.36610545350203294</v>
      </c>
      <c r="V175" s="50">
        <f>U175*'Расчет дотаций'!AA177</f>
        <v>-3.6610545350203294</v>
      </c>
      <c r="W175" s="51">
        <f t="shared" si="25"/>
        <v>-74.363160676311708</v>
      </c>
      <c r="X175" s="50">
        <f>'Расчет дотаций'!AD177-1</f>
        <v>2.1297673381462934E-2</v>
      </c>
      <c r="Y175" s="50">
        <f>X175*'Расчет дотаций'!AE177</f>
        <v>0.21297673381462934</v>
      </c>
      <c r="Z175" s="51">
        <f t="shared" si="26"/>
        <v>4.3259730018977729</v>
      </c>
      <c r="AA175" s="50" t="s">
        <v>439</v>
      </c>
      <c r="AB175" s="50" t="s">
        <v>439</v>
      </c>
      <c r="AC175" s="94" t="s">
        <v>439</v>
      </c>
      <c r="AD175" s="52">
        <f t="shared" si="27"/>
        <v>6.3115551722254377</v>
      </c>
    </row>
    <row r="176" spans="1:30" ht="15" customHeight="1">
      <c r="A176" s="59" t="s">
        <v>160</v>
      </c>
      <c r="B176" s="49">
        <f>'Расчет дотаций'!AM178</f>
        <v>158.5</v>
      </c>
      <c r="C176" s="50">
        <f>'Расчет дотаций'!B178-1</f>
        <v>0</v>
      </c>
      <c r="D176" s="50">
        <f>C176*'Расчет дотаций'!C178</f>
        <v>0</v>
      </c>
      <c r="E176" s="51">
        <f t="shared" si="19"/>
        <v>0</v>
      </c>
      <c r="F176" s="50">
        <f>'Расчет дотаций'!F178-1</f>
        <v>4.8220462756553006E-2</v>
      </c>
      <c r="G176" s="50">
        <f>F176*'Расчет дотаций'!G178</f>
        <v>0.48220462756553006</v>
      </c>
      <c r="H176" s="51">
        <f t="shared" si="20"/>
        <v>12.109445514390979</v>
      </c>
      <c r="I176" s="50">
        <f>'Расчет дотаций'!J178-1</f>
        <v>0.202211155378486</v>
      </c>
      <c r="J176" s="50">
        <f>I176*'Расчет дотаций'!K178</f>
        <v>3.0331673306772897</v>
      </c>
      <c r="K176" s="51">
        <f t="shared" si="21"/>
        <v>76.170929159894641</v>
      </c>
      <c r="L176" s="50">
        <f>'Расчет дотаций'!N178-1</f>
        <v>0.24268656716417913</v>
      </c>
      <c r="M176" s="50">
        <f>L176*'Расчет дотаций'!O178</f>
        <v>3.640298507462687</v>
      </c>
      <c r="N176" s="51">
        <f t="shared" si="22"/>
        <v>91.417613835005369</v>
      </c>
      <c r="O176" s="50">
        <f>'Расчет дотаций'!R178-1</f>
        <v>0.21833228840125396</v>
      </c>
      <c r="P176" s="50">
        <f>O176*'Расчет дотаций'!S178</f>
        <v>1.0916614420062698</v>
      </c>
      <c r="Q176" s="51">
        <f t="shared" si="23"/>
        <v>27.414533159659356</v>
      </c>
      <c r="R176" s="50">
        <f>'Расчет дотаций'!V178-1</f>
        <v>0.15123010657193614</v>
      </c>
      <c r="S176" s="50">
        <f>R176*'Расчет дотаций'!W178</f>
        <v>1.5123010657193614</v>
      </c>
      <c r="T176" s="51">
        <f t="shared" si="24"/>
        <v>37.977917070477147</v>
      </c>
      <c r="U176" s="50">
        <f>'Расчет дотаций'!Z178-1</f>
        <v>-0.36610545350203294</v>
      </c>
      <c r="V176" s="50">
        <f>U176*'Расчет дотаций'!AA178</f>
        <v>-3.6610545350203294</v>
      </c>
      <c r="W176" s="51">
        <f t="shared" si="25"/>
        <v>-91.93885309824806</v>
      </c>
      <c r="X176" s="50">
        <f>'Расчет дотаций'!AD178-1</f>
        <v>2.1297673381462934E-2</v>
      </c>
      <c r="Y176" s="50">
        <f>X176*'Расчет дотаций'!AE178</f>
        <v>0.21297673381462934</v>
      </c>
      <c r="Z176" s="51">
        <f t="shared" si="26"/>
        <v>5.3484143588205679</v>
      </c>
      <c r="AA176" s="50" t="s">
        <v>439</v>
      </c>
      <c r="AB176" s="50" t="s">
        <v>439</v>
      </c>
      <c r="AC176" s="94" t="s">
        <v>439</v>
      </c>
      <c r="AD176" s="52">
        <f t="shared" si="27"/>
        <v>6.3115551722254377</v>
      </c>
    </row>
    <row r="177" spans="1:30" ht="15" customHeight="1">
      <c r="A177" s="59" t="s">
        <v>95</v>
      </c>
      <c r="B177" s="49">
        <f>'Расчет дотаций'!AM179</f>
        <v>174.80000000000018</v>
      </c>
      <c r="C177" s="50">
        <f>'Расчет дотаций'!B179-1</f>
        <v>0</v>
      </c>
      <c r="D177" s="50">
        <f>C177*'Расчет дотаций'!C179</f>
        <v>0</v>
      </c>
      <c r="E177" s="51">
        <f t="shared" si="19"/>
        <v>0</v>
      </c>
      <c r="F177" s="50">
        <f>'Расчет дотаций'!F179-1</f>
        <v>4.8220462756553006E-2</v>
      </c>
      <c r="G177" s="50">
        <f>F177*'Расчет дотаций'!G179</f>
        <v>0.48220462756553006</v>
      </c>
      <c r="H177" s="51">
        <f t="shared" si="20"/>
        <v>13.35477019505076</v>
      </c>
      <c r="I177" s="50">
        <f>'Расчет дотаций'!J179-1</f>
        <v>0.202211155378486</v>
      </c>
      <c r="J177" s="50">
        <f>I177*'Расчет дотаций'!K179</f>
        <v>3.0331673306772897</v>
      </c>
      <c r="K177" s="51">
        <f t="shared" si="21"/>
        <v>84.004280234382307</v>
      </c>
      <c r="L177" s="50">
        <f>'Расчет дотаций'!N179-1</f>
        <v>0.24268656716417913</v>
      </c>
      <c r="M177" s="50">
        <f>L177*'Расчет дотаций'!O179</f>
        <v>3.640298507462687</v>
      </c>
      <c r="N177" s="51">
        <f t="shared" si="22"/>
        <v>100.81892049437828</v>
      </c>
      <c r="O177" s="50">
        <f>'Расчет дотаций'!R179-1</f>
        <v>0.21833228840125396</v>
      </c>
      <c r="P177" s="50">
        <f>O177*'Расчет дотаций'!S179</f>
        <v>1.0916614420062698</v>
      </c>
      <c r="Q177" s="51">
        <f t="shared" si="23"/>
        <v>30.233819535069149</v>
      </c>
      <c r="R177" s="50">
        <f>'Расчет дотаций'!V179-1</f>
        <v>0.15123010657193614</v>
      </c>
      <c r="S177" s="50">
        <f>R177*'Расчет дотаций'!W179</f>
        <v>1.5123010657193614</v>
      </c>
      <c r="T177" s="51">
        <f t="shared" si="24"/>
        <v>41.883532516841719</v>
      </c>
      <c r="U177" s="50">
        <f>'Расчет дотаций'!Z179-1</f>
        <v>-0.36610545350203294</v>
      </c>
      <c r="V177" s="50">
        <f>U177*'Расчет дотаций'!AA179</f>
        <v>-3.6610545350203294</v>
      </c>
      <c r="W177" s="51">
        <f t="shared" si="25"/>
        <v>-101.39376354305223</v>
      </c>
      <c r="X177" s="50">
        <f>'Расчет дотаций'!AD179-1</f>
        <v>2.1297673381462934E-2</v>
      </c>
      <c r="Y177" s="50">
        <f>X177*'Расчет дотаций'!AE179</f>
        <v>0.21297673381462934</v>
      </c>
      <c r="Z177" s="51">
        <f t="shared" si="26"/>
        <v>5.8984405673301969</v>
      </c>
      <c r="AA177" s="50" t="s">
        <v>439</v>
      </c>
      <c r="AB177" s="50" t="s">
        <v>439</v>
      </c>
      <c r="AC177" s="94" t="s">
        <v>439</v>
      </c>
      <c r="AD177" s="52">
        <f t="shared" si="27"/>
        <v>6.3115551722254377</v>
      </c>
    </row>
    <row r="178" spans="1:30" ht="15" customHeight="1">
      <c r="A178" s="59" t="s">
        <v>161</v>
      </c>
      <c r="B178" s="49">
        <f>'Расчет дотаций'!AM180</f>
        <v>207.19999999999982</v>
      </c>
      <c r="C178" s="50">
        <f>'Расчет дотаций'!B180-1</f>
        <v>0</v>
      </c>
      <c r="D178" s="50">
        <f>C178*'Расчет дотаций'!C180</f>
        <v>0</v>
      </c>
      <c r="E178" s="51">
        <f t="shared" si="19"/>
        <v>0</v>
      </c>
      <c r="F178" s="50">
        <f>'Расчет дотаций'!F180-1</f>
        <v>4.8220462756553006E-2</v>
      </c>
      <c r="G178" s="50">
        <f>F178*'Расчет дотаций'!G180</f>
        <v>0.48220462756553006</v>
      </c>
      <c r="H178" s="51">
        <f t="shared" si="20"/>
        <v>15.830139498938857</v>
      </c>
      <c r="I178" s="50">
        <f>'Расчет дотаций'!J180-1</f>
        <v>0.202211155378486</v>
      </c>
      <c r="J178" s="50">
        <f>I178*'Расчет дотаций'!K180</f>
        <v>3.0331673306772897</v>
      </c>
      <c r="K178" s="51">
        <f t="shared" si="21"/>
        <v>99.574867646247029</v>
      </c>
      <c r="L178" s="50">
        <f>'Расчет дотаций'!N180-1</f>
        <v>0.24268656716417913</v>
      </c>
      <c r="M178" s="50">
        <f>L178*'Расчет дотаций'!O180</f>
        <v>3.640298507462687</v>
      </c>
      <c r="N178" s="51">
        <f t="shared" si="22"/>
        <v>119.50618035718041</v>
      </c>
      <c r="O178" s="50">
        <f>'Расчет дотаций'!R180-1</f>
        <v>0.21833228840125396</v>
      </c>
      <c r="P178" s="50">
        <f>O178*'Расчет дотаций'!S180</f>
        <v>1.0916614420062698</v>
      </c>
      <c r="Q178" s="51">
        <f t="shared" si="23"/>
        <v>35.837799815024688</v>
      </c>
      <c r="R178" s="50">
        <f>'Расчет дотаций'!V180-1</f>
        <v>0.15123010657193614</v>
      </c>
      <c r="S178" s="50">
        <f>R178*'Расчет дотаций'!W180</f>
        <v>1.5123010657193614</v>
      </c>
      <c r="T178" s="51">
        <f t="shared" si="24"/>
        <v>49.646841747652104</v>
      </c>
      <c r="U178" s="50">
        <f>'Расчет дотаций'!Z180-1</f>
        <v>-0.36610545350203294</v>
      </c>
      <c r="V178" s="50">
        <f>U178*'Расчет дотаций'!AA180</f>
        <v>-3.6610545350203294</v>
      </c>
      <c r="W178" s="51">
        <f t="shared" si="25"/>
        <v>-120.18757326155824</v>
      </c>
      <c r="X178" s="50">
        <f>'Расчет дотаций'!AD180-1</f>
        <v>2.1297673381462934E-2</v>
      </c>
      <c r="Y178" s="50">
        <f>X178*'Расчет дотаций'!AE180</f>
        <v>0.21297673381462934</v>
      </c>
      <c r="Z178" s="51">
        <f t="shared" si="26"/>
        <v>6.9917441965149569</v>
      </c>
      <c r="AA178" s="50" t="s">
        <v>439</v>
      </c>
      <c r="AB178" s="50" t="s">
        <v>439</v>
      </c>
      <c r="AC178" s="94" t="s">
        <v>439</v>
      </c>
      <c r="AD178" s="52">
        <f t="shared" si="27"/>
        <v>6.3115551722254377</v>
      </c>
    </row>
    <row r="179" spans="1:30" ht="15" customHeight="1">
      <c r="A179" s="59" t="s">
        <v>162</v>
      </c>
      <c r="B179" s="49">
        <f>'Расчет дотаций'!AM181</f>
        <v>344.69999999999982</v>
      </c>
      <c r="C179" s="50">
        <f>'Расчет дотаций'!B181-1</f>
        <v>0</v>
      </c>
      <c r="D179" s="50">
        <f>C179*'Расчет дотаций'!C181</f>
        <v>0</v>
      </c>
      <c r="E179" s="51">
        <f t="shared" si="19"/>
        <v>0</v>
      </c>
      <c r="F179" s="50">
        <f>'Расчет дотаций'!F181-1</f>
        <v>4.8220462756553006E-2</v>
      </c>
      <c r="G179" s="50">
        <f>F179*'Расчет дотаций'!G181</f>
        <v>0.48220462756553006</v>
      </c>
      <c r="H179" s="51">
        <f t="shared" si="20"/>
        <v>26.33517898303198</v>
      </c>
      <c r="I179" s="50">
        <f>'Расчет дотаций'!J181-1</f>
        <v>0.202211155378486</v>
      </c>
      <c r="J179" s="50">
        <f>I179*'Расчет дотаций'!K181</f>
        <v>3.0331673306772897</v>
      </c>
      <c r="K179" s="51">
        <f t="shared" si="21"/>
        <v>165.65374940956258</v>
      </c>
      <c r="L179" s="50">
        <f>'Расчет дотаций'!N181-1</f>
        <v>0.24268656716417913</v>
      </c>
      <c r="M179" s="50">
        <f>L179*'Расчет дотаций'!O181</f>
        <v>3.640298507462687</v>
      </c>
      <c r="N179" s="51">
        <f t="shared" si="22"/>
        <v>198.81168131814721</v>
      </c>
      <c r="O179" s="50">
        <f>'Расчет дотаций'!R181-1</f>
        <v>0.21833228840125396</v>
      </c>
      <c r="P179" s="50">
        <f>O179*'Расчет дотаций'!S181</f>
        <v>1.0916614420062698</v>
      </c>
      <c r="Q179" s="51">
        <f t="shared" si="23"/>
        <v>59.620123533972077</v>
      </c>
      <c r="R179" s="50">
        <f>'Расчет дотаций'!V181-1</f>
        <v>0.15123010657193614</v>
      </c>
      <c r="S179" s="50">
        <f>R179*'Расчет дотаций'!W181</f>
        <v>1.5123010657193614</v>
      </c>
      <c r="T179" s="51">
        <f t="shared" si="24"/>
        <v>82.592984316678013</v>
      </c>
      <c r="U179" s="50">
        <f>'Расчет дотаций'!Z181-1</f>
        <v>-0.36610545350203294</v>
      </c>
      <c r="V179" s="50">
        <f>U179*'Расчет дотаций'!AA181</f>
        <v>-3.6610545350203294</v>
      </c>
      <c r="W179" s="51">
        <f t="shared" si="25"/>
        <v>-199.94525339410779</v>
      </c>
      <c r="X179" s="50">
        <f>'Расчет дотаций'!AD181-1</f>
        <v>2.1297673381462934E-2</v>
      </c>
      <c r="Y179" s="50">
        <f>X179*'Расчет дотаций'!AE181</f>
        <v>0.21297673381462934</v>
      </c>
      <c r="Z179" s="51">
        <f t="shared" si="26"/>
        <v>11.631535832715764</v>
      </c>
      <c r="AA179" s="50" t="s">
        <v>439</v>
      </c>
      <c r="AB179" s="50" t="s">
        <v>439</v>
      </c>
      <c r="AC179" s="94" t="s">
        <v>439</v>
      </c>
      <c r="AD179" s="52">
        <f t="shared" si="27"/>
        <v>6.3115551722254377</v>
      </c>
    </row>
    <row r="180" spans="1:30" ht="15" customHeight="1">
      <c r="A180" s="59" t="s">
        <v>163</v>
      </c>
      <c r="B180" s="49">
        <f>'Расчет дотаций'!AM182</f>
        <v>196.80000000000018</v>
      </c>
      <c r="C180" s="50">
        <f>'Расчет дотаций'!B182-1</f>
        <v>0</v>
      </c>
      <c r="D180" s="50">
        <f>C180*'Расчет дотаций'!C182</f>
        <v>0</v>
      </c>
      <c r="E180" s="51">
        <f t="shared" si="19"/>
        <v>0</v>
      </c>
      <c r="F180" s="50">
        <f>'Расчет дотаций'!F182-1</f>
        <v>4.8220462756553006E-2</v>
      </c>
      <c r="G180" s="50">
        <f>F180*'Расчет дотаций'!G182</f>
        <v>0.48220462756553006</v>
      </c>
      <c r="H180" s="51">
        <f t="shared" si="20"/>
        <v>15.03557651250566</v>
      </c>
      <c r="I180" s="50">
        <f>'Расчет дотаций'!J182-1</f>
        <v>0.202211155378486</v>
      </c>
      <c r="J180" s="50">
        <f>I180*'Расчет дотаций'!K182</f>
        <v>3.0331673306772897</v>
      </c>
      <c r="K180" s="51">
        <f t="shared" si="21"/>
        <v>94.576901316512789</v>
      </c>
      <c r="L180" s="50">
        <f>'Расчет дотаций'!N182-1</f>
        <v>0.24268656716417913</v>
      </c>
      <c r="M180" s="50">
        <f>L180*'Расчет дотаций'!O182</f>
        <v>3.640298507462687</v>
      </c>
      <c r="N180" s="51">
        <f t="shared" si="22"/>
        <v>113.50780064813296</v>
      </c>
      <c r="O180" s="50">
        <f>'Расчет дотаций'!R182-1</f>
        <v>0.21833228840125396</v>
      </c>
      <c r="P180" s="50">
        <f>O180*'Расчет дотаций'!S182</f>
        <v>1.0916614420062698</v>
      </c>
      <c r="Q180" s="51">
        <f t="shared" si="23"/>
        <v>34.038991330100728</v>
      </c>
      <c r="R180" s="50">
        <f>'Расчет дотаций'!V182-1</f>
        <v>0.15123010657193614</v>
      </c>
      <c r="S180" s="50">
        <f>R180*'Расчет дотаций'!W182</f>
        <v>1.5123010657193614</v>
      </c>
      <c r="T180" s="51">
        <f t="shared" si="24"/>
        <v>47.154915327885867</v>
      </c>
      <c r="U180" s="50">
        <f>'Расчет дотаций'!Z182-1</f>
        <v>-0.36610545350203294</v>
      </c>
      <c r="V180" s="50">
        <f>U180*'Расчет дотаций'!AA182</f>
        <v>-3.6610545350203294</v>
      </c>
      <c r="W180" s="51">
        <f t="shared" si="25"/>
        <v>-114.15499236426015</v>
      </c>
      <c r="X180" s="50">
        <f>'Расчет дотаций'!AD182-1</f>
        <v>2.1297673381462934E-2</v>
      </c>
      <c r="Y180" s="50">
        <f>X180*'Расчет дотаций'!AE182</f>
        <v>0.21297673381462934</v>
      </c>
      <c r="Z180" s="51">
        <f t="shared" si="26"/>
        <v>6.6408072291223261</v>
      </c>
      <c r="AA180" s="50" t="s">
        <v>439</v>
      </c>
      <c r="AB180" s="50" t="s">
        <v>439</v>
      </c>
      <c r="AC180" s="94" t="s">
        <v>439</v>
      </c>
      <c r="AD180" s="52">
        <f t="shared" si="27"/>
        <v>6.3115551722254377</v>
      </c>
    </row>
    <row r="181" spans="1:30" ht="15" customHeight="1">
      <c r="A181" s="56" t="s">
        <v>164</v>
      </c>
      <c r="B181" s="49">
        <f>'Расчет дотаций'!AM183</f>
        <v>0</v>
      </c>
      <c r="C181" s="50">
        <f>'Расчет дотаций'!B183-1</f>
        <v>-1</v>
      </c>
      <c r="D181" s="50">
        <f>C181*'Расчет дотаций'!C183</f>
        <v>0</v>
      </c>
      <c r="E181" s="51" t="e">
        <f t="shared" si="19"/>
        <v>#DIV/0!</v>
      </c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</row>
    <row r="182" spans="1:30" ht="15" customHeight="1">
      <c r="A182" s="59" t="s">
        <v>165</v>
      </c>
      <c r="B182" s="49">
        <f>'Расчет дотаций'!AM184</f>
        <v>123.90000000000009</v>
      </c>
      <c r="C182" s="50">
        <f>'Расчет дотаций'!B184-1</f>
        <v>0</v>
      </c>
      <c r="D182" s="50">
        <f>C182*'Расчет дотаций'!C184</f>
        <v>0</v>
      </c>
      <c r="E182" s="51">
        <f t="shared" si="19"/>
        <v>0</v>
      </c>
      <c r="F182" s="50">
        <f>'Расчет дотаций'!F184-1</f>
        <v>8.9077155824508258E-2</v>
      </c>
      <c r="G182" s="50">
        <f>F182*'Расчет дотаций'!G184</f>
        <v>0.89077155824508258</v>
      </c>
      <c r="H182" s="51">
        <f t="shared" si="20"/>
        <v>17.728638345605884</v>
      </c>
      <c r="I182" s="50">
        <f>'Расчет дотаций'!J184-1</f>
        <v>2.1052631578947434E-2</v>
      </c>
      <c r="J182" s="50">
        <f>I182*'Расчет дотаций'!K184</f>
        <v>0.31578947368421151</v>
      </c>
      <c r="K182" s="51">
        <f t="shared" si="21"/>
        <v>6.2850203517120642</v>
      </c>
      <c r="L182" s="50">
        <f>'Расчет дотаций'!N184-1</f>
        <v>0.22210526315789481</v>
      </c>
      <c r="M182" s="50">
        <f>L182*'Расчет дотаций'!O184</f>
        <v>3.3315789473684223</v>
      </c>
      <c r="N182" s="51">
        <f t="shared" si="22"/>
        <v>66.306964710562099</v>
      </c>
      <c r="O182" s="50">
        <f>'Расчет дотаций'!R184-1</f>
        <v>0.20774358974358975</v>
      </c>
      <c r="P182" s="50">
        <f>O182*'Расчет дотаций'!S184</f>
        <v>1.0387179487179488</v>
      </c>
      <c r="Q182" s="51">
        <f t="shared" si="23"/>
        <v>20.67315091670617</v>
      </c>
      <c r="R182" s="50">
        <f>'Расчет дотаций'!V184-1</f>
        <v>1.734584450402199E-3</v>
      </c>
      <c r="S182" s="50">
        <f>R182*'Расчет дотаций'!W184</f>
        <v>1.734584450402199E-2</v>
      </c>
      <c r="T182" s="51">
        <f t="shared" si="24"/>
        <v>0.34522678813046731</v>
      </c>
      <c r="U182" s="50">
        <f>'Расчет дотаций'!Z184-1</f>
        <v>1.9879787914800273E-2</v>
      </c>
      <c r="V182" s="50">
        <f>U182*'Расчет дотаций'!AA184</f>
        <v>0.19879787914800273</v>
      </c>
      <c r="W182" s="51">
        <f t="shared" si="25"/>
        <v>3.9565876016875636</v>
      </c>
      <c r="X182" s="50">
        <f>'Расчет дотаций'!AD184-1</f>
        <v>4.3232676414494575E-2</v>
      </c>
      <c r="Y182" s="50">
        <f>X182*'Расчет дотаций'!AE184</f>
        <v>0.43232676414494575</v>
      </c>
      <c r="Z182" s="51">
        <f t="shared" si="26"/>
        <v>8.604411285595857</v>
      </c>
      <c r="AA182" s="50" t="s">
        <v>439</v>
      </c>
      <c r="AB182" s="50" t="s">
        <v>439</v>
      </c>
      <c r="AC182" s="94" t="s">
        <v>439</v>
      </c>
      <c r="AD182" s="52">
        <f t="shared" si="27"/>
        <v>6.2253284158126352</v>
      </c>
    </row>
    <row r="183" spans="1:30" ht="15" customHeight="1">
      <c r="A183" s="59" t="s">
        <v>166</v>
      </c>
      <c r="B183" s="49">
        <f>'Расчет дотаций'!AM185</f>
        <v>117.90000000000009</v>
      </c>
      <c r="C183" s="50">
        <f>'Расчет дотаций'!B185-1</f>
        <v>0</v>
      </c>
      <c r="D183" s="50">
        <f>C183*'Расчет дотаций'!C185</f>
        <v>0</v>
      </c>
      <c r="E183" s="51">
        <f t="shared" si="19"/>
        <v>0</v>
      </c>
      <c r="F183" s="50">
        <f>'Расчет дотаций'!F185-1</f>
        <v>8.9077155824508258E-2</v>
      </c>
      <c r="G183" s="50">
        <f>F183*'Расчет дотаций'!G185</f>
        <v>0.89077155824508258</v>
      </c>
      <c r="H183" s="51">
        <f t="shared" si="20"/>
        <v>16.870108643639497</v>
      </c>
      <c r="I183" s="50">
        <f>'Расчет дотаций'!J185-1</f>
        <v>2.1052631578947434E-2</v>
      </c>
      <c r="J183" s="50">
        <f>I183*'Расчет дотаций'!K185</f>
        <v>0.31578947368421151</v>
      </c>
      <c r="K183" s="51">
        <f t="shared" si="21"/>
        <v>5.9806610126461051</v>
      </c>
      <c r="L183" s="50">
        <f>'Расчет дотаций'!N185-1</f>
        <v>0.22210526315789481</v>
      </c>
      <c r="M183" s="50">
        <f>L183*'Расчет дотаций'!O185</f>
        <v>3.3315789473684223</v>
      </c>
      <c r="N183" s="51">
        <f t="shared" si="22"/>
        <v>63.095973683416233</v>
      </c>
      <c r="O183" s="50">
        <f>'Расчет дотаций'!R185-1</f>
        <v>0.20774358974358975</v>
      </c>
      <c r="P183" s="50">
        <f>O183*'Расчет дотаций'!S185</f>
        <v>1.0387179487179488</v>
      </c>
      <c r="Q183" s="51">
        <f t="shared" si="23"/>
        <v>19.672029806938315</v>
      </c>
      <c r="R183" s="50">
        <f>'Расчет дотаций'!V185-1</f>
        <v>1.734584450402199E-3</v>
      </c>
      <c r="S183" s="50">
        <f>R183*'Расчет дотаций'!W185</f>
        <v>1.734584450402199E-2</v>
      </c>
      <c r="T183" s="51">
        <f t="shared" si="24"/>
        <v>0.32850878386264809</v>
      </c>
      <c r="U183" s="50">
        <f>'Расчет дотаций'!Z185-1</f>
        <v>1.9879787914800273E-2</v>
      </c>
      <c r="V183" s="50">
        <f>U183*'Расчет дотаций'!AA185</f>
        <v>0.19879787914800273</v>
      </c>
      <c r="W183" s="51">
        <f t="shared" si="25"/>
        <v>3.7649852965210959</v>
      </c>
      <c r="X183" s="50">
        <f>'Расчет дотаций'!AD185-1</f>
        <v>4.3232676414494575E-2</v>
      </c>
      <c r="Y183" s="50">
        <f>X183*'Расчет дотаций'!AE185</f>
        <v>0.43232676414494575</v>
      </c>
      <c r="Z183" s="51">
        <f t="shared" si="26"/>
        <v>8.1877327729762044</v>
      </c>
      <c r="AA183" s="50" t="s">
        <v>439</v>
      </c>
      <c r="AB183" s="50" t="s">
        <v>439</v>
      </c>
      <c r="AC183" s="94" t="s">
        <v>439</v>
      </c>
      <c r="AD183" s="52">
        <f t="shared" si="27"/>
        <v>6.2253284158126352</v>
      </c>
    </row>
    <row r="184" spans="1:30" ht="15" customHeight="1">
      <c r="A184" s="59" t="s">
        <v>167</v>
      </c>
      <c r="B184" s="49">
        <f>'Расчет дотаций'!AM186</f>
        <v>111</v>
      </c>
      <c r="C184" s="50">
        <f>'Расчет дотаций'!B186-1</f>
        <v>0</v>
      </c>
      <c r="D184" s="50">
        <f>C184*'Расчет дотаций'!C186</f>
        <v>0</v>
      </c>
      <c r="E184" s="51">
        <f t="shared" si="19"/>
        <v>0</v>
      </c>
      <c r="F184" s="50">
        <f>'Расчет дотаций'!F186-1</f>
        <v>8.9077155824508258E-2</v>
      </c>
      <c r="G184" s="50">
        <f>F184*'Расчет дотаций'!G186</f>
        <v>0.89077155824508258</v>
      </c>
      <c r="H184" s="51">
        <f t="shared" si="20"/>
        <v>15.88279948637814</v>
      </c>
      <c r="I184" s="50">
        <f>'Расчет дотаций'!J186-1</f>
        <v>2.1052631578947434E-2</v>
      </c>
      <c r="J184" s="50">
        <f>I184*'Расчет дотаций'!K186</f>
        <v>0.31578947368421151</v>
      </c>
      <c r="K184" s="51">
        <f t="shared" si="21"/>
        <v>5.6306477727202466</v>
      </c>
      <c r="L184" s="50">
        <f>'Расчет дотаций'!N186-1</f>
        <v>0.22210526315789481</v>
      </c>
      <c r="M184" s="50">
        <f>L184*'Расчет дотаций'!O186</f>
        <v>3.3315789473684223</v>
      </c>
      <c r="N184" s="51">
        <f t="shared" si="22"/>
        <v>59.403334002198449</v>
      </c>
      <c r="O184" s="50">
        <f>'Расчет дотаций'!R186-1</f>
        <v>0.20774358974358975</v>
      </c>
      <c r="P184" s="50">
        <f>O184*'Расчет дотаций'!S186</f>
        <v>1.0387179487179488</v>
      </c>
      <c r="Q184" s="51">
        <f t="shared" si="23"/>
        <v>18.520740530705272</v>
      </c>
      <c r="R184" s="50">
        <f>'Расчет дотаций'!V186-1</f>
        <v>1.734584450402199E-3</v>
      </c>
      <c r="S184" s="50">
        <f>R184*'Расчет дотаций'!W186</f>
        <v>1.734584450402199E-2</v>
      </c>
      <c r="T184" s="51">
        <f t="shared" si="24"/>
        <v>0.30928307895465568</v>
      </c>
      <c r="U184" s="50">
        <f>'Расчет дотаций'!Z186-1</f>
        <v>1.9879787914800273E-2</v>
      </c>
      <c r="V184" s="50">
        <f>U184*'Расчет дотаций'!AA186</f>
        <v>0.19879787914800273</v>
      </c>
      <c r="W184" s="51">
        <f t="shared" si="25"/>
        <v>3.5446426455796551</v>
      </c>
      <c r="X184" s="50">
        <f>'Расчет дотаций'!AD186-1</f>
        <v>4.3232676414494575E-2</v>
      </c>
      <c r="Y184" s="50">
        <f>X184*'Расчет дотаций'!AE186</f>
        <v>0.43232676414494575</v>
      </c>
      <c r="Z184" s="51">
        <f t="shared" si="26"/>
        <v>7.7085524834635955</v>
      </c>
      <c r="AA184" s="50" t="s">
        <v>439</v>
      </c>
      <c r="AB184" s="50" t="s">
        <v>439</v>
      </c>
      <c r="AC184" s="94" t="s">
        <v>439</v>
      </c>
      <c r="AD184" s="52">
        <f t="shared" si="27"/>
        <v>6.2253284158126352</v>
      </c>
    </row>
    <row r="185" spans="1:30" ht="15" customHeight="1">
      <c r="A185" s="59" t="s">
        <v>168</v>
      </c>
      <c r="B185" s="49">
        <f>'Расчет дотаций'!AM187</f>
        <v>84.700000000000045</v>
      </c>
      <c r="C185" s="50">
        <f>'Расчет дотаций'!B187-1</f>
        <v>0</v>
      </c>
      <c r="D185" s="50">
        <f>C185*'Расчет дотаций'!C187</f>
        <v>0</v>
      </c>
      <c r="E185" s="51">
        <f t="shared" ref="E185:E248" si="28">$B185*D185/$AD185</f>
        <v>0</v>
      </c>
      <c r="F185" s="50">
        <f>'Расчет дотаций'!F187-1</f>
        <v>8.9077155824508258E-2</v>
      </c>
      <c r="G185" s="50">
        <f>F185*'Расчет дотаций'!G187</f>
        <v>0.89077155824508258</v>
      </c>
      <c r="H185" s="51">
        <f t="shared" ref="H185:H247" si="29">$B185*G185/$AD185</f>
        <v>12.119577626092155</v>
      </c>
      <c r="I185" s="50">
        <f>'Расчет дотаций'!J187-1</f>
        <v>2.1052631578947434E-2</v>
      </c>
      <c r="J185" s="50">
        <f>I185*'Расчет дотаций'!K187</f>
        <v>0.31578947368421151</v>
      </c>
      <c r="K185" s="51">
        <f t="shared" ref="K185:K247" si="30">$B185*J185/$AD185</f>
        <v>4.2965393364811275</v>
      </c>
      <c r="L185" s="50">
        <f>'Расчет дотаций'!N187-1</f>
        <v>0.22210526315789481</v>
      </c>
      <c r="M185" s="50">
        <f>L185*'Расчет дотаций'!O187</f>
        <v>3.3315789473684223</v>
      </c>
      <c r="N185" s="51">
        <f t="shared" ref="N185:N247" si="31">$B185*M185/$AD185</f>
        <v>45.328489999875771</v>
      </c>
      <c r="O185" s="50">
        <f>'Расчет дотаций'!R187-1</f>
        <v>0.20774358974358975</v>
      </c>
      <c r="P185" s="50">
        <f>O185*'Расчет дотаций'!S187</f>
        <v>1.0387179487179488</v>
      </c>
      <c r="Q185" s="51">
        <f t="shared" ref="Q185:Q247" si="32">$B185*P185/$AD185</f>
        <v>14.132492999556192</v>
      </c>
      <c r="R185" s="50">
        <f>'Расчет дотаций'!V187-1</f>
        <v>1.734584450402199E-3</v>
      </c>
      <c r="S185" s="50">
        <f>R185*'Расчет дотаций'!W187</f>
        <v>1.734584450402199E-2</v>
      </c>
      <c r="T185" s="51">
        <f t="shared" ref="T185:T247" si="33">$B185*S185/$AD185</f>
        <v>0.2360024935807149</v>
      </c>
      <c r="U185" s="50">
        <f>'Расчет дотаций'!Z187-1</f>
        <v>1.9879787914800273E-2</v>
      </c>
      <c r="V185" s="50">
        <f>U185*'Расчет дотаций'!AA187</f>
        <v>0.19879787914800273</v>
      </c>
      <c r="W185" s="51">
        <f t="shared" ref="W185:W247" si="34">$B185*V185/$AD185</f>
        <v>2.7047858745999722</v>
      </c>
      <c r="X185" s="50">
        <f>'Расчет дотаций'!AD187-1</f>
        <v>4.3232676414494575E-2</v>
      </c>
      <c r="Y185" s="50">
        <f>X185*'Расчет дотаций'!AE187</f>
        <v>0.43232676414494575</v>
      </c>
      <c r="Z185" s="51">
        <f t="shared" ref="Z185:Z247" si="35">$B185*Y185/$AD185</f>
        <v>5.8821116698141163</v>
      </c>
      <c r="AA185" s="50" t="s">
        <v>439</v>
      </c>
      <c r="AB185" s="50" t="s">
        <v>439</v>
      </c>
      <c r="AC185" s="94" t="s">
        <v>439</v>
      </c>
      <c r="AD185" s="52">
        <f t="shared" ref="AD185:AD247" si="36">D185+G185+J185+M185+P185+S185+V185+Y185</f>
        <v>6.2253284158126352</v>
      </c>
    </row>
    <row r="186" spans="1:30" ht="15" customHeight="1">
      <c r="A186" s="59" t="s">
        <v>169</v>
      </c>
      <c r="B186" s="49">
        <f>'Расчет дотаций'!AM188</f>
        <v>82.799999999999955</v>
      </c>
      <c r="C186" s="50">
        <f>'Расчет дотаций'!B188-1</f>
        <v>0</v>
      </c>
      <c r="D186" s="50">
        <f>C186*'Расчет дотаций'!C188</f>
        <v>0</v>
      </c>
      <c r="E186" s="51">
        <f t="shared" si="28"/>
        <v>0</v>
      </c>
      <c r="F186" s="50">
        <f>'Расчет дотаций'!F188-1</f>
        <v>8.9077155824508258E-2</v>
      </c>
      <c r="G186" s="50">
        <f>F186*'Расчет дотаций'!G188</f>
        <v>0.89077155824508258</v>
      </c>
      <c r="H186" s="51">
        <f t="shared" si="29"/>
        <v>11.847709887136119</v>
      </c>
      <c r="I186" s="50">
        <f>'Расчет дотаций'!J188-1</f>
        <v>2.1052631578947434E-2</v>
      </c>
      <c r="J186" s="50">
        <f>I186*'Расчет дотаций'!K188</f>
        <v>0.31578947368421151</v>
      </c>
      <c r="K186" s="51">
        <f t="shared" si="30"/>
        <v>4.2001588791102353</v>
      </c>
      <c r="L186" s="50">
        <f>'Расчет дотаций'!N188-1</f>
        <v>0.22210526315789481</v>
      </c>
      <c r="M186" s="50">
        <f>L186*'Расчет дотаций'!O188</f>
        <v>3.3315789473684223</v>
      </c>
      <c r="N186" s="51">
        <f t="shared" si="31"/>
        <v>44.31167617461287</v>
      </c>
      <c r="O186" s="50">
        <f>'Расчет дотаций'!R188-1</f>
        <v>0.20774358974358975</v>
      </c>
      <c r="P186" s="50">
        <f>O186*'Расчет дотаций'!S188</f>
        <v>1.0387179487179488</v>
      </c>
      <c r="Q186" s="51">
        <f t="shared" si="32"/>
        <v>13.815471314796357</v>
      </c>
      <c r="R186" s="50">
        <f>'Расчет дотаций'!V188-1</f>
        <v>1.734584450402199E-3</v>
      </c>
      <c r="S186" s="50">
        <f>R186*'Расчет дотаций'!W188</f>
        <v>1.734584450402199E-2</v>
      </c>
      <c r="T186" s="51">
        <f t="shared" si="33"/>
        <v>0.23070845889590519</v>
      </c>
      <c r="U186" s="50">
        <f>'Расчет дотаций'!Z188-1</f>
        <v>1.9879787914800273E-2</v>
      </c>
      <c r="V186" s="50">
        <f>U186*'Расчет дотаций'!AA188</f>
        <v>0.19879787914800273</v>
      </c>
      <c r="W186" s="51">
        <f t="shared" si="34"/>
        <v>2.6441118112972553</v>
      </c>
      <c r="X186" s="50">
        <f>'Расчет дотаций'!AD188-1</f>
        <v>4.3232676414494575E-2</v>
      </c>
      <c r="Y186" s="50">
        <f>X186*'Расчет дотаций'!AE188</f>
        <v>0.43232676414494575</v>
      </c>
      <c r="Z186" s="51">
        <f t="shared" si="35"/>
        <v>5.7501634741512193</v>
      </c>
      <c r="AA186" s="50" t="s">
        <v>439</v>
      </c>
      <c r="AB186" s="50" t="s">
        <v>439</v>
      </c>
      <c r="AC186" s="94" t="s">
        <v>439</v>
      </c>
      <c r="AD186" s="52">
        <f t="shared" si="36"/>
        <v>6.2253284158126352</v>
      </c>
    </row>
    <row r="187" spans="1:30" ht="15" customHeight="1">
      <c r="A187" s="59" t="s">
        <v>170</v>
      </c>
      <c r="B187" s="49">
        <f>'Расчет дотаций'!AM189</f>
        <v>131.5</v>
      </c>
      <c r="C187" s="50">
        <f>'Расчет дотаций'!B189-1</f>
        <v>0</v>
      </c>
      <c r="D187" s="50">
        <f>C187*'Расчет дотаций'!C189</f>
        <v>0</v>
      </c>
      <c r="E187" s="51">
        <f t="shared" si="28"/>
        <v>0</v>
      </c>
      <c r="F187" s="50">
        <f>'Расчет дотаций'!F189-1</f>
        <v>8.9077155824508258E-2</v>
      </c>
      <c r="G187" s="50">
        <f>F187*'Расчет дотаций'!G189</f>
        <v>0.89077155824508258</v>
      </c>
      <c r="H187" s="51">
        <f t="shared" si="29"/>
        <v>18.816109301429961</v>
      </c>
      <c r="I187" s="50">
        <f>'Расчет дотаций'!J189-1</f>
        <v>2.1052631578947434E-2</v>
      </c>
      <c r="J187" s="50">
        <f>I187*'Расчет дотаций'!K189</f>
        <v>0.31578947368421151</v>
      </c>
      <c r="K187" s="51">
        <f t="shared" si="30"/>
        <v>6.670542181195608</v>
      </c>
      <c r="L187" s="50">
        <f>'Расчет дотаций'!N189-1</f>
        <v>0.22210526315789481</v>
      </c>
      <c r="M187" s="50">
        <f>L187*'Расчет дотаций'!O189</f>
        <v>3.3315789473684223</v>
      </c>
      <c r="N187" s="51">
        <f t="shared" si="31"/>
        <v>70.374220011613474</v>
      </c>
      <c r="O187" s="50">
        <f>'Расчет дотаций'!R189-1</f>
        <v>0.20774358974358975</v>
      </c>
      <c r="P187" s="50">
        <f>O187*'Расчет дотаций'!S189</f>
        <v>1.0387179487179488</v>
      </c>
      <c r="Q187" s="51">
        <f t="shared" si="32"/>
        <v>21.941237655745432</v>
      </c>
      <c r="R187" s="50">
        <f>'Расчет дотаций'!V189-1</f>
        <v>1.734584450402199E-3</v>
      </c>
      <c r="S187" s="50">
        <f>R187*'Расчет дотаций'!W189</f>
        <v>1.734584450402199E-2</v>
      </c>
      <c r="T187" s="51">
        <f t="shared" si="33"/>
        <v>0.36640292686970471</v>
      </c>
      <c r="U187" s="50">
        <f>'Расчет дотаций'!Z189-1</f>
        <v>1.9879787914800273E-2</v>
      </c>
      <c r="V187" s="50">
        <f>U187*'Расчет дотаций'!AA189</f>
        <v>0.19879787914800273</v>
      </c>
      <c r="W187" s="51">
        <f t="shared" si="34"/>
        <v>4.1992838548984208</v>
      </c>
      <c r="X187" s="50">
        <f>'Расчет дотаций'!AD189-1</f>
        <v>4.3232676414494575E-2</v>
      </c>
      <c r="Y187" s="50">
        <f>X187*'Расчет дотаций'!AE189</f>
        <v>0.43232676414494575</v>
      </c>
      <c r="Z187" s="51">
        <f t="shared" si="35"/>
        <v>9.1322040682474128</v>
      </c>
      <c r="AA187" s="50" t="s">
        <v>439</v>
      </c>
      <c r="AB187" s="50" t="s">
        <v>439</v>
      </c>
      <c r="AC187" s="94" t="s">
        <v>439</v>
      </c>
      <c r="AD187" s="52">
        <f t="shared" si="36"/>
        <v>6.2253284158126352</v>
      </c>
    </row>
    <row r="188" spans="1:30" ht="15" customHeight="1">
      <c r="A188" s="56" t="s">
        <v>171</v>
      </c>
      <c r="B188" s="49">
        <f>'Расчет дотаций'!AM190</f>
        <v>0</v>
      </c>
      <c r="C188" s="50">
        <f>'Расчет дотаций'!B190-1</f>
        <v>-1</v>
      </c>
      <c r="D188" s="50">
        <f>C188*'Расчет дотаций'!C190</f>
        <v>0</v>
      </c>
      <c r="E188" s="51" t="e">
        <f t="shared" si="28"/>
        <v>#DIV/0!</v>
      </c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</row>
    <row r="189" spans="1:30" ht="15" customHeight="1">
      <c r="A189" s="59" t="s">
        <v>172</v>
      </c>
      <c r="B189" s="49">
        <f>'Расчет дотаций'!AM191</f>
        <v>157.90000000000009</v>
      </c>
      <c r="C189" s="50">
        <f>'Расчет дотаций'!B191-1</f>
        <v>0</v>
      </c>
      <c r="D189" s="50">
        <f>C189*'Расчет дотаций'!C191</f>
        <v>0</v>
      </c>
      <c r="E189" s="51">
        <f t="shared" si="28"/>
        <v>0</v>
      </c>
      <c r="F189" s="50">
        <f>'Расчет дотаций'!F191-1</f>
        <v>6.2761856879502975E-3</v>
      </c>
      <c r="G189" s="50">
        <f>F189*'Расчет дотаций'!G191</f>
        <v>6.2761856879502975E-2</v>
      </c>
      <c r="H189" s="51">
        <f t="shared" si="29"/>
        <v>1.0808961240638579</v>
      </c>
      <c r="I189" s="50">
        <f>'Расчет дотаций'!J191-1</f>
        <v>0.20350597609561749</v>
      </c>
      <c r="J189" s="50">
        <f>I189*'Расчет дотаций'!K191</f>
        <v>3.0525896414342624</v>
      </c>
      <c r="K189" s="51">
        <f t="shared" si="30"/>
        <v>52.572254484416803</v>
      </c>
      <c r="L189" s="50">
        <f>'Расчет дотаций'!N191-1</f>
        <v>0.30000000000000004</v>
      </c>
      <c r="M189" s="50">
        <f>L189*'Расчет дотаций'!O191</f>
        <v>4.5000000000000009</v>
      </c>
      <c r="N189" s="51">
        <f t="shared" si="31"/>
        <v>77.499819159682588</v>
      </c>
      <c r="O189" s="50">
        <f>'Расчет дотаций'!R191-1</f>
        <v>3.8214285714285756E-2</v>
      </c>
      <c r="P189" s="50">
        <f>O189*'Расчет дотаций'!S191</f>
        <v>0.19107142857142878</v>
      </c>
      <c r="Q189" s="51">
        <f t="shared" si="32"/>
        <v>3.290666924637319</v>
      </c>
      <c r="R189" s="50">
        <f>'Расчет дотаций'!V191-1</f>
        <v>0.20472985645933006</v>
      </c>
      <c r="S189" s="50">
        <f>R189*'Расчет дотаций'!W191</f>
        <v>2.0472985645933006</v>
      </c>
      <c r="T189" s="51">
        <f t="shared" si="33"/>
        <v>35.258948560413003</v>
      </c>
      <c r="U189" s="50">
        <f>'Расчет дотаций'!Z191-1</f>
        <v>-9.1793792012653252E-2</v>
      </c>
      <c r="V189" s="50">
        <f>U189*'Расчет дотаций'!AA191</f>
        <v>-0.91793792012653252</v>
      </c>
      <c r="W189" s="51">
        <f t="shared" si="34"/>
        <v>-15.808893957693648</v>
      </c>
      <c r="X189" s="50">
        <f>'Расчет дотаций'!AD191-1</f>
        <v>2.3262491920161388E-2</v>
      </c>
      <c r="Y189" s="50">
        <f>X189*'Расчет дотаций'!AE191</f>
        <v>0.23262491920161388</v>
      </c>
      <c r="Z189" s="51">
        <f t="shared" si="35"/>
        <v>4.0063087044801877</v>
      </c>
      <c r="AA189" s="50" t="s">
        <v>439</v>
      </c>
      <c r="AB189" s="50" t="s">
        <v>439</v>
      </c>
      <c r="AC189" s="94" t="s">
        <v>439</v>
      </c>
      <c r="AD189" s="52">
        <f t="shared" si="36"/>
        <v>9.1684084905535759</v>
      </c>
    </row>
    <row r="190" spans="1:30" ht="15" customHeight="1">
      <c r="A190" s="59" t="s">
        <v>173</v>
      </c>
      <c r="B190" s="49">
        <f>'Расчет дотаций'!AM192</f>
        <v>100.90000000000009</v>
      </c>
      <c r="C190" s="50">
        <f>'Расчет дотаций'!B192-1</f>
        <v>0</v>
      </c>
      <c r="D190" s="50">
        <f>C190*'Расчет дотаций'!C192</f>
        <v>0</v>
      </c>
      <c r="E190" s="51">
        <f t="shared" si="28"/>
        <v>0</v>
      </c>
      <c r="F190" s="50">
        <f>'Расчет дотаций'!F192-1</f>
        <v>6.2761856879502975E-3</v>
      </c>
      <c r="G190" s="50">
        <f>F190*'Расчет дотаций'!G192</f>
        <v>6.2761856879502975E-2</v>
      </c>
      <c r="H190" s="51">
        <f t="shared" si="29"/>
        <v>0.69070562962661997</v>
      </c>
      <c r="I190" s="50">
        <f>'Расчет дотаций'!J192-1</f>
        <v>0.20350597609561749</v>
      </c>
      <c r="J190" s="50">
        <f>I190*'Расчет дотаций'!K192</f>
        <v>3.0525896414342624</v>
      </c>
      <c r="K190" s="51">
        <f t="shared" si="30"/>
        <v>33.594303213918032</v>
      </c>
      <c r="L190" s="50">
        <f>'Расчет дотаций'!N192-1</f>
        <v>0.30000000000000004</v>
      </c>
      <c r="M190" s="50">
        <f>L190*'Расчет дотаций'!O192</f>
        <v>4.5000000000000009</v>
      </c>
      <c r="N190" s="51">
        <f t="shared" si="31"/>
        <v>49.523316993109411</v>
      </c>
      <c r="O190" s="50">
        <f>'Расчет дотаций'!R192-1</f>
        <v>3.8214285714285756E-2</v>
      </c>
      <c r="P190" s="50">
        <f>O190*'Расчет дотаций'!S192</f>
        <v>0.19107142857142878</v>
      </c>
      <c r="Q190" s="51">
        <f t="shared" si="32"/>
        <v>2.1027757612153617</v>
      </c>
      <c r="R190" s="50">
        <f>'Расчет дотаций'!V192-1</f>
        <v>0.20472985645933006</v>
      </c>
      <c r="S190" s="50">
        <f>R190*'Расчет дотаций'!W192</f>
        <v>2.0472985645933006</v>
      </c>
      <c r="T190" s="51">
        <f t="shared" si="33"/>
        <v>22.530892398642642</v>
      </c>
      <c r="U190" s="50">
        <f>'Расчет дотаций'!Z192-1</f>
        <v>-9.1793792012653252E-2</v>
      </c>
      <c r="V190" s="50">
        <f>U190*'Расчет дотаций'!AA192</f>
        <v>-0.91793792012653252</v>
      </c>
      <c r="W190" s="51">
        <f t="shared" si="34"/>
        <v>-10.102073466315957</v>
      </c>
      <c r="X190" s="50">
        <f>'Расчет дотаций'!AD192-1</f>
        <v>2.3262491920161388E-2</v>
      </c>
      <c r="Y190" s="50">
        <f>X190*'Расчет дотаций'!AE192</f>
        <v>0.23262491920161388</v>
      </c>
      <c r="Z190" s="51">
        <f t="shared" si="35"/>
        <v>2.5600794698039966</v>
      </c>
      <c r="AA190" s="50" t="s">
        <v>439</v>
      </c>
      <c r="AB190" s="50" t="s">
        <v>439</v>
      </c>
      <c r="AC190" s="94" t="s">
        <v>439</v>
      </c>
      <c r="AD190" s="52">
        <f t="shared" si="36"/>
        <v>9.1684084905535759</v>
      </c>
    </row>
    <row r="191" spans="1:30" ht="15" customHeight="1">
      <c r="A191" s="59" t="s">
        <v>174</v>
      </c>
      <c r="B191" s="49">
        <f>'Расчет дотаций'!AM193</f>
        <v>198.70000000000005</v>
      </c>
      <c r="C191" s="50">
        <f>'Расчет дотаций'!B193-1</f>
        <v>0</v>
      </c>
      <c r="D191" s="50">
        <f>C191*'Расчет дотаций'!C193</f>
        <v>0</v>
      </c>
      <c r="E191" s="51">
        <f t="shared" si="28"/>
        <v>0</v>
      </c>
      <c r="F191" s="50">
        <f>'Расчет дотаций'!F193-1</f>
        <v>6.2761856879502975E-3</v>
      </c>
      <c r="G191" s="50">
        <f>F191*'Расчет дотаций'!G193</f>
        <v>6.2761856879502975E-2</v>
      </c>
      <c r="H191" s="51">
        <f t="shared" si="29"/>
        <v>1.3601903727136699</v>
      </c>
      <c r="I191" s="50">
        <f>'Расчет дотаций'!J193-1</f>
        <v>0.20350597609561749</v>
      </c>
      <c r="J191" s="50">
        <f>I191*'Расчет дотаций'!K193</f>
        <v>3.0525896414342624</v>
      </c>
      <c r="K191" s="51">
        <f t="shared" si="30"/>
        <v>66.156472235931702</v>
      </c>
      <c r="L191" s="50">
        <f>'Расчет дотаций'!N193-1</f>
        <v>0.30000000000000004</v>
      </c>
      <c r="M191" s="50">
        <f>L191*'Расчет дотаций'!O193</f>
        <v>4.5000000000000009</v>
      </c>
      <c r="N191" s="51">
        <f t="shared" si="31"/>
        <v>97.525104921019164</v>
      </c>
      <c r="O191" s="50">
        <f>'Расчет дотаций'!R193-1</f>
        <v>3.8214285714285756E-2</v>
      </c>
      <c r="P191" s="50">
        <f>O191*'Расчет дотаций'!S193</f>
        <v>0.19107142857142878</v>
      </c>
      <c r="Q191" s="51">
        <f t="shared" si="32"/>
        <v>4.1409469152972456</v>
      </c>
      <c r="R191" s="50">
        <f>'Расчет дотаций'!V193-1</f>
        <v>0.20472985645933006</v>
      </c>
      <c r="S191" s="50">
        <f>R191*'Расчет дотаций'!W193</f>
        <v>2.0472985645933006</v>
      </c>
      <c r="T191" s="51">
        <f t="shared" si="33"/>
        <v>44.369557181469666</v>
      </c>
      <c r="U191" s="50">
        <f>'Расчет дотаций'!Z193-1</f>
        <v>-9.1793792012653252E-2</v>
      </c>
      <c r="V191" s="50">
        <f>U191*'Расчет дотаций'!AA193</f>
        <v>-0.91793792012653252</v>
      </c>
      <c r="W191" s="51">
        <f t="shared" si="34"/>
        <v>-19.893775993627152</v>
      </c>
      <c r="X191" s="50">
        <f>'Расчет дотаций'!AD193-1</f>
        <v>2.3262491920161388E-2</v>
      </c>
      <c r="Y191" s="50">
        <f>X191*'Расчет дотаций'!AE193</f>
        <v>0.23262491920161388</v>
      </c>
      <c r="Z191" s="51">
        <f t="shared" si="35"/>
        <v>5.0415043671957758</v>
      </c>
      <c r="AA191" s="50" t="s">
        <v>439</v>
      </c>
      <c r="AB191" s="50" t="s">
        <v>439</v>
      </c>
      <c r="AC191" s="94" t="s">
        <v>439</v>
      </c>
      <c r="AD191" s="52">
        <f t="shared" si="36"/>
        <v>9.1684084905535759</v>
      </c>
    </row>
    <row r="192" spans="1:30" ht="15" customHeight="1">
      <c r="A192" s="59" t="s">
        <v>175</v>
      </c>
      <c r="B192" s="49">
        <f>'Расчет дотаций'!AM194</f>
        <v>5.7999999999999972</v>
      </c>
      <c r="C192" s="50">
        <f>'Расчет дотаций'!B194-1</f>
        <v>0</v>
      </c>
      <c r="D192" s="50">
        <f>C192*'Расчет дотаций'!C194</f>
        <v>0</v>
      </c>
      <c r="E192" s="51">
        <f t="shared" si="28"/>
        <v>0</v>
      </c>
      <c r="F192" s="50">
        <f>'Расчет дотаций'!F194-1</f>
        <v>6.2761856879502975E-3</v>
      </c>
      <c r="G192" s="50">
        <f>F192*'Расчет дотаций'!G194</f>
        <v>6.2761856879502975E-2</v>
      </c>
      <c r="H192" s="51">
        <f t="shared" si="29"/>
        <v>3.9703594170806641E-2</v>
      </c>
      <c r="I192" s="50">
        <f>'Расчет дотаций'!J194-1</f>
        <v>0.20350597609561749</v>
      </c>
      <c r="J192" s="50">
        <f>I192*'Расчет дотаций'!K194</f>
        <v>3.0525896414342624</v>
      </c>
      <c r="K192" s="51">
        <f t="shared" si="30"/>
        <v>1.9310897784016283</v>
      </c>
      <c r="L192" s="50">
        <f>'Расчет дотаций'!N194-1</f>
        <v>0.30000000000000004</v>
      </c>
      <c r="M192" s="50">
        <f>L192*'Расчет дотаций'!O194</f>
        <v>4.5000000000000009</v>
      </c>
      <c r="N192" s="51">
        <f t="shared" si="31"/>
        <v>2.8467317994056902</v>
      </c>
      <c r="O192" s="50">
        <f>'Расчет дотаций'!R194-1</f>
        <v>3.8214285714285756E-2</v>
      </c>
      <c r="P192" s="50">
        <f>O192*'Расчет дотаций'!S194</f>
        <v>0.19107142857142878</v>
      </c>
      <c r="Q192" s="51">
        <f t="shared" si="32"/>
        <v>0.12087313592714651</v>
      </c>
      <c r="R192" s="50">
        <f>'Расчет дотаций'!V194-1</f>
        <v>0.20472985645933006</v>
      </c>
      <c r="S192" s="50">
        <f>R192*'Расчет дотаций'!W194</f>
        <v>2.0472985645933006</v>
      </c>
      <c r="T192" s="51">
        <f t="shared" si="33"/>
        <v>1.2951355392678605</v>
      </c>
      <c r="U192" s="50">
        <f>'Расчет дотаций'!Z194-1</f>
        <v>-9.1793792012653252E-2</v>
      </c>
      <c r="V192" s="50">
        <f>U192*'Расчет дотаций'!AA194</f>
        <v>-0.91793792012653252</v>
      </c>
      <c r="W192" s="51">
        <f t="shared" si="34"/>
        <v>-0.5806940149121157</v>
      </c>
      <c r="X192" s="50">
        <f>'Расчет дотаций'!AD194-1</f>
        <v>2.3262491920161388E-2</v>
      </c>
      <c r="Y192" s="50">
        <f>X192*'Расчет дотаций'!AE194</f>
        <v>0.23262491920161388</v>
      </c>
      <c r="Z192" s="51">
        <f t="shared" si="35"/>
        <v>0.14716016773898077</v>
      </c>
      <c r="AA192" s="50" t="s">
        <v>439</v>
      </c>
      <c r="AB192" s="50" t="s">
        <v>439</v>
      </c>
      <c r="AC192" s="94" t="s">
        <v>439</v>
      </c>
      <c r="AD192" s="52">
        <f t="shared" si="36"/>
        <v>9.1684084905535759</v>
      </c>
    </row>
    <row r="193" spans="1:30" ht="15" customHeight="1">
      <c r="A193" s="59" t="s">
        <v>176</v>
      </c>
      <c r="B193" s="49">
        <f>'Расчет дотаций'!AM195</f>
        <v>147.59999999999991</v>
      </c>
      <c r="C193" s="50">
        <f>'Расчет дотаций'!B195-1</f>
        <v>0</v>
      </c>
      <c r="D193" s="50">
        <f>C193*'Расчет дотаций'!C195</f>
        <v>0</v>
      </c>
      <c r="E193" s="51">
        <f t="shared" si="28"/>
        <v>0</v>
      </c>
      <c r="F193" s="50">
        <f>'Расчет дотаций'!F195-1</f>
        <v>6.2761856879502975E-3</v>
      </c>
      <c r="G193" s="50">
        <f>F193*'Расчет дотаций'!G195</f>
        <v>6.2761856879502975E-2</v>
      </c>
      <c r="H193" s="51">
        <f t="shared" si="29"/>
        <v>1.0103880171743205</v>
      </c>
      <c r="I193" s="50">
        <f>'Расчет дотаций'!J195-1</f>
        <v>0.20350597609561749</v>
      </c>
      <c r="J193" s="50">
        <f>I193*'Расчет дотаций'!K195</f>
        <v>3.0525896414342624</v>
      </c>
      <c r="K193" s="51">
        <f t="shared" si="30"/>
        <v>49.142905395186261</v>
      </c>
      <c r="L193" s="50">
        <f>'Расчет дотаций'!N195-1</f>
        <v>0.30000000000000004</v>
      </c>
      <c r="M193" s="50">
        <f>L193*'Расчет дотаций'!O195</f>
        <v>4.5000000000000009</v>
      </c>
      <c r="N193" s="51">
        <f t="shared" si="31"/>
        <v>72.444416136599983</v>
      </c>
      <c r="O193" s="50">
        <f>'Расчет дотаций'!R195-1</f>
        <v>3.8214285714285756E-2</v>
      </c>
      <c r="P193" s="50">
        <f>O193*'Расчет дотаций'!S195</f>
        <v>0.19107142857142878</v>
      </c>
      <c r="Q193" s="51">
        <f t="shared" si="32"/>
        <v>3.076012907387383</v>
      </c>
      <c r="R193" s="50">
        <f>'Расчет дотаций'!V195-1</f>
        <v>0.20472985645933006</v>
      </c>
      <c r="S193" s="50">
        <f>R193*'Расчет дотаций'!W195</f>
        <v>2.0472985645933006</v>
      </c>
      <c r="T193" s="51">
        <f t="shared" si="33"/>
        <v>32.958966482057967</v>
      </c>
      <c r="U193" s="50">
        <f>'Расчет дотаций'!Z195-1</f>
        <v>-9.1793792012653252E-2</v>
      </c>
      <c r="V193" s="50">
        <f>U193*'Расчет дотаций'!AA195</f>
        <v>-0.91793792012653252</v>
      </c>
      <c r="W193" s="51">
        <f t="shared" si="34"/>
        <v>-14.777661482935907</v>
      </c>
      <c r="X193" s="50">
        <f>'Расчет дотаций'!AD195-1</f>
        <v>2.3262491920161388E-2</v>
      </c>
      <c r="Y193" s="50">
        <f>X193*'Расчет дотаций'!AE195</f>
        <v>0.23262491920161388</v>
      </c>
      <c r="Z193" s="51">
        <f t="shared" si="35"/>
        <v>3.7449725445299245</v>
      </c>
      <c r="AA193" s="50" t="s">
        <v>439</v>
      </c>
      <c r="AB193" s="50" t="s">
        <v>439</v>
      </c>
      <c r="AC193" s="94" t="s">
        <v>439</v>
      </c>
      <c r="AD193" s="52">
        <f t="shared" si="36"/>
        <v>9.1684084905535759</v>
      </c>
    </row>
    <row r="194" spans="1:30" ht="15" customHeight="1">
      <c r="A194" s="59" t="s">
        <v>177</v>
      </c>
      <c r="B194" s="49">
        <f>'Расчет дотаций'!AM196</f>
        <v>134.40000000000009</v>
      </c>
      <c r="C194" s="50">
        <f>'Расчет дотаций'!B196-1</f>
        <v>0</v>
      </c>
      <c r="D194" s="50">
        <f>C194*'Расчет дотаций'!C196</f>
        <v>0</v>
      </c>
      <c r="E194" s="51">
        <f t="shared" si="28"/>
        <v>0</v>
      </c>
      <c r="F194" s="50">
        <f>'Расчет дотаций'!F196-1</f>
        <v>6.2761856879502975E-3</v>
      </c>
      <c r="G194" s="50">
        <f>F194*'Расчет дотаций'!G196</f>
        <v>6.2761856879502975E-2</v>
      </c>
      <c r="H194" s="51">
        <f t="shared" si="29"/>
        <v>0.92002811319938249</v>
      </c>
      <c r="I194" s="50">
        <f>'Расчет дотаций'!J196-1</f>
        <v>0.20350597609561749</v>
      </c>
      <c r="J194" s="50">
        <f>I194*'Расчет дотаций'!K196</f>
        <v>3.0525896414342624</v>
      </c>
      <c r="K194" s="51">
        <f t="shared" si="30"/>
        <v>44.748011416755027</v>
      </c>
      <c r="L194" s="50">
        <f>'Расчет дотаций'!N196-1</f>
        <v>0.30000000000000004</v>
      </c>
      <c r="M194" s="50">
        <f>L194*'Расчет дотаций'!O196</f>
        <v>4.5000000000000009</v>
      </c>
      <c r="N194" s="51">
        <f t="shared" si="31"/>
        <v>65.965647213814705</v>
      </c>
      <c r="O194" s="50">
        <f>'Расчет дотаций'!R196-1</f>
        <v>3.8214285714285756E-2</v>
      </c>
      <c r="P194" s="50">
        <f>O194*'Расчет дотаций'!S196</f>
        <v>0.19107142857142878</v>
      </c>
      <c r="Q194" s="51">
        <f t="shared" si="32"/>
        <v>2.8009223221738808</v>
      </c>
      <c r="R194" s="50">
        <f>'Расчет дотаций'!V196-1</f>
        <v>0.20472985645933006</v>
      </c>
      <c r="S194" s="50">
        <f>R194*'Расчет дотаций'!W196</f>
        <v>2.0472985645933006</v>
      </c>
      <c r="T194" s="51">
        <f t="shared" si="33"/>
        <v>30.011416634069082</v>
      </c>
      <c r="U194" s="50">
        <f>'Расчет дотаций'!Z196-1</f>
        <v>-9.1793792012653252E-2</v>
      </c>
      <c r="V194" s="50">
        <f>U194*'Расчет дотаций'!AA196</f>
        <v>-0.91793792012653252</v>
      </c>
      <c r="W194" s="51">
        <f t="shared" si="34"/>
        <v>-13.456082000722144</v>
      </c>
      <c r="X194" s="50">
        <f>'Расчет дотаций'!AD196-1</f>
        <v>2.3262491920161388E-2</v>
      </c>
      <c r="Y194" s="50">
        <f>X194*'Расчет дотаций'!AE196</f>
        <v>0.23262491920161388</v>
      </c>
      <c r="Z194" s="51">
        <f t="shared" si="35"/>
        <v>3.4100563007101794</v>
      </c>
      <c r="AA194" s="50" t="s">
        <v>439</v>
      </c>
      <c r="AB194" s="50" t="s">
        <v>439</v>
      </c>
      <c r="AC194" s="94" t="s">
        <v>439</v>
      </c>
      <c r="AD194" s="52">
        <f t="shared" si="36"/>
        <v>9.1684084905535759</v>
      </c>
    </row>
    <row r="195" spans="1:30" ht="15" customHeight="1">
      <c r="A195" s="59" t="s">
        <v>178</v>
      </c>
      <c r="B195" s="49">
        <f>'Расчет дотаций'!AM197</f>
        <v>167</v>
      </c>
      <c r="C195" s="50">
        <f>'Расчет дотаций'!B197-1</f>
        <v>0</v>
      </c>
      <c r="D195" s="50">
        <f>C195*'Расчет дотаций'!C197</f>
        <v>0</v>
      </c>
      <c r="E195" s="51">
        <f t="shared" si="28"/>
        <v>0</v>
      </c>
      <c r="F195" s="50">
        <f>'Расчет дотаций'!F197-1</f>
        <v>6.2761856879502975E-3</v>
      </c>
      <c r="G195" s="50">
        <f>F195*'Расчет дотаций'!G197</f>
        <v>6.2761856879502975E-2</v>
      </c>
      <c r="H195" s="51">
        <f t="shared" si="29"/>
        <v>1.1431896942283988</v>
      </c>
      <c r="I195" s="50">
        <f>'Расчет дотаций'!J197-1</f>
        <v>0.20350597609561749</v>
      </c>
      <c r="J195" s="50">
        <f>I195*'Расчет дотаций'!K197</f>
        <v>3.0525896414342624</v>
      </c>
      <c r="K195" s="51">
        <f t="shared" si="30"/>
        <v>55.602067757426219</v>
      </c>
      <c r="L195" s="50">
        <f>'Расчет дотаций'!N197-1</f>
        <v>0.30000000000000004</v>
      </c>
      <c r="M195" s="50">
        <f>L195*'Расчет дотаций'!O197</f>
        <v>4.5000000000000009</v>
      </c>
      <c r="N195" s="51">
        <f t="shared" si="31"/>
        <v>81.966243189784578</v>
      </c>
      <c r="O195" s="50">
        <f>'Расчет дотаций'!R197-1</f>
        <v>3.8214285714285756E-2</v>
      </c>
      <c r="P195" s="50">
        <f>O195*'Расчет дотаций'!S197</f>
        <v>0.19107142857142878</v>
      </c>
      <c r="Q195" s="51">
        <f t="shared" si="32"/>
        <v>3.4803127068678403</v>
      </c>
      <c r="R195" s="50">
        <f>'Расчет дотаций'!V197-1</f>
        <v>0.20472985645933006</v>
      </c>
      <c r="S195" s="50">
        <f>R195*'Расчет дотаций'!W197</f>
        <v>2.0472985645933006</v>
      </c>
      <c r="T195" s="51">
        <f t="shared" si="33"/>
        <v>37.290971561678077</v>
      </c>
      <c r="U195" s="50">
        <f>'Расчет дотаций'!Z197-1</f>
        <v>-9.1793792012653252E-2</v>
      </c>
      <c r="V195" s="50">
        <f>U195*'Расчет дотаций'!AA197</f>
        <v>-0.91793792012653252</v>
      </c>
      <c r="W195" s="51">
        <f t="shared" si="34"/>
        <v>-16.719982843159201</v>
      </c>
      <c r="X195" s="50">
        <f>'Расчет дотаций'!AD197-1</f>
        <v>2.3262491920161388E-2</v>
      </c>
      <c r="Y195" s="50">
        <f>X195*'Расчет дотаций'!AE197</f>
        <v>0.23262491920161388</v>
      </c>
      <c r="Z195" s="51">
        <f t="shared" si="35"/>
        <v>4.2371979331741043</v>
      </c>
      <c r="AA195" s="50" t="s">
        <v>439</v>
      </c>
      <c r="AB195" s="50" t="s">
        <v>439</v>
      </c>
      <c r="AC195" s="94" t="s">
        <v>439</v>
      </c>
      <c r="AD195" s="52">
        <f t="shared" si="36"/>
        <v>9.1684084905535759</v>
      </c>
    </row>
    <row r="196" spans="1:30" ht="15" customHeight="1">
      <c r="A196" s="59" t="s">
        <v>179</v>
      </c>
      <c r="B196" s="49">
        <f>'Расчет дотаций'!AM198</f>
        <v>118</v>
      </c>
      <c r="C196" s="50">
        <f>'Расчет дотаций'!B198-1</f>
        <v>0</v>
      </c>
      <c r="D196" s="50">
        <f>C196*'Расчет дотаций'!C198</f>
        <v>0</v>
      </c>
      <c r="E196" s="51">
        <f t="shared" si="28"/>
        <v>0</v>
      </c>
      <c r="F196" s="50">
        <f>'Расчет дотаций'!F198-1</f>
        <v>6.2761856879502975E-3</v>
      </c>
      <c r="G196" s="50">
        <f>F196*'Расчет дотаций'!G198</f>
        <v>6.2761856879502975E-2</v>
      </c>
      <c r="H196" s="51">
        <f t="shared" si="29"/>
        <v>0.80776277795779072</v>
      </c>
      <c r="I196" s="50">
        <f>'Расчет дотаций'!J198-1</f>
        <v>0.20350597609561749</v>
      </c>
      <c r="J196" s="50">
        <f>I196*'Расчет дотаций'!K198</f>
        <v>3.0525896414342624</v>
      </c>
      <c r="K196" s="51">
        <f t="shared" si="30"/>
        <v>39.287688595067628</v>
      </c>
      <c r="L196" s="50">
        <f>'Расчет дотаций'!N198-1</f>
        <v>0.30000000000000004</v>
      </c>
      <c r="M196" s="50">
        <f>L196*'Расчет дотаций'!O198</f>
        <v>4.5000000000000009</v>
      </c>
      <c r="N196" s="51">
        <f t="shared" si="31"/>
        <v>57.916267643081319</v>
      </c>
      <c r="O196" s="50">
        <f>'Расчет дотаций'!R198-1</f>
        <v>3.8214285714285756E-2</v>
      </c>
      <c r="P196" s="50">
        <f>O196*'Расчет дотаций'!S198</f>
        <v>0.19107142857142878</v>
      </c>
      <c r="Q196" s="51">
        <f t="shared" si="32"/>
        <v>2.4591431102419472</v>
      </c>
      <c r="R196" s="50">
        <f>'Расчет дотаций'!V198-1</f>
        <v>0.20472985645933006</v>
      </c>
      <c r="S196" s="50">
        <f>R196*'Расчет дотаций'!W198</f>
        <v>2.0472985645933006</v>
      </c>
      <c r="T196" s="51">
        <f t="shared" si="33"/>
        <v>26.349309247173732</v>
      </c>
      <c r="U196" s="50">
        <f>'Расчет дотаций'!Z198-1</f>
        <v>-9.1793792012653252E-2</v>
      </c>
      <c r="V196" s="50">
        <f>U196*'Расчет дотаций'!AA198</f>
        <v>-0.91793792012653252</v>
      </c>
      <c r="W196" s="51">
        <f t="shared" si="34"/>
        <v>-11.814119613729256</v>
      </c>
      <c r="X196" s="50">
        <f>'Расчет дотаций'!AD198-1</f>
        <v>2.3262491920161388E-2</v>
      </c>
      <c r="Y196" s="50">
        <f>X196*'Расчет дотаций'!AE198</f>
        <v>0.23262491920161388</v>
      </c>
      <c r="Z196" s="51">
        <f t="shared" si="35"/>
        <v>2.9939482402068518</v>
      </c>
      <c r="AA196" s="50" t="s">
        <v>439</v>
      </c>
      <c r="AB196" s="50" t="s">
        <v>439</v>
      </c>
      <c r="AC196" s="94" t="s">
        <v>439</v>
      </c>
      <c r="AD196" s="52">
        <f t="shared" si="36"/>
        <v>9.1684084905535759</v>
      </c>
    </row>
    <row r="197" spans="1:30" ht="15" customHeight="1">
      <c r="A197" s="59" t="s">
        <v>180</v>
      </c>
      <c r="B197" s="49">
        <f>'Расчет дотаций'!AM199</f>
        <v>193.79999999999995</v>
      </c>
      <c r="C197" s="50">
        <f>'Расчет дотаций'!B199-1</f>
        <v>0</v>
      </c>
      <c r="D197" s="50">
        <f>C197*'Расчет дотаций'!C199</f>
        <v>0</v>
      </c>
      <c r="E197" s="51">
        <f t="shared" si="28"/>
        <v>0</v>
      </c>
      <c r="F197" s="50">
        <f>'Расчет дотаций'!F199-1</f>
        <v>6.2761856879502975E-3</v>
      </c>
      <c r="G197" s="50">
        <f>F197*'Расчет дотаций'!G199</f>
        <v>6.2761856879502975E-2</v>
      </c>
      <c r="H197" s="51">
        <f t="shared" si="29"/>
        <v>1.3266476810866086</v>
      </c>
      <c r="I197" s="50">
        <f>'Расчет дотаций'!J199-1</f>
        <v>0.20350597609561749</v>
      </c>
      <c r="J197" s="50">
        <f>I197*'Расчет дотаций'!K199</f>
        <v>3.0525896414342624</v>
      </c>
      <c r="K197" s="51">
        <f t="shared" si="30"/>
        <v>64.525034319695806</v>
      </c>
      <c r="L197" s="50">
        <f>'Расчет дотаций'!N199-1</f>
        <v>0.30000000000000004</v>
      </c>
      <c r="M197" s="50">
        <f>L197*'Расчет дотаций'!O199</f>
        <v>4.5000000000000009</v>
      </c>
      <c r="N197" s="51">
        <f t="shared" si="31"/>
        <v>95.12010736634879</v>
      </c>
      <c r="O197" s="50">
        <f>'Расчет дотаций'!R199-1</f>
        <v>3.8214285714285756E-2</v>
      </c>
      <c r="P197" s="50">
        <f>O197*'Расчет дотаций'!S199</f>
        <v>0.19107142857142878</v>
      </c>
      <c r="Q197" s="51">
        <f t="shared" si="32"/>
        <v>4.0388299556346547</v>
      </c>
      <c r="R197" s="50">
        <f>'Расчет дотаций'!V199-1</f>
        <v>0.20472985645933006</v>
      </c>
      <c r="S197" s="50">
        <f>R197*'Расчет дотаций'!W199</f>
        <v>2.0472985645933006</v>
      </c>
      <c r="T197" s="51">
        <f t="shared" si="33"/>
        <v>43.275390950019215</v>
      </c>
      <c r="U197" s="50">
        <f>'Расчет дотаций'!Z199-1</f>
        <v>-9.1793792012653252E-2</v>
      </c>
      <c r="V197" s="50">
        <f>U197*'Расчет дотаций'!AA199</f>
        <v>-0.91793792012653252</v>
      </c>
      <c r="W197" s="51">
        <f t="shared" si="34"/>
        <v>-19.403189670684146</v>
      </c>
      <c r="X197" s="50">
        <f>'Расчет дотаций'!AD199-1</f>
        <v>2.3262491920161388E-2</v>
      </c>
      <c r="Y197" s="50">
        <f>X197*'Расчет дотаций'!AE199</f>
        <v>0.23262491920161388</v>
      </c>
      <c r="Z197" s="51">
        <f t="shared" si="35"/>
        <v>4.9171793978990488</v>
      </c>
      <c r="AA197" s="50" t="s">
        <v>439</v>
      </c>
      <c r="AB197" s="50" t="s">
        <v>439</v>
      </c>
      <c r="AC197" s="94" t="s">
        <v>439</v>
      </c>
      <c r="AD197" s="52">
        <f t="shared" si="36"/>
        <v>9.1684084905535759</v>
      </c>
    </row>
    <row r="198" spans="1:30" ht="15" customHeight="1">
      <c r="A198" s="59" t="s">
        <v>181</v>
      </c>
      <c r="B198" s="49">
        <f>'Расчет дотаций'!AM200</f>
        <v>164.79999999999995</v>
      </c>
      <c r="C198" s="50">
        <f>'Расчет дотаций'!B200-1</f>
        <v>0</v>
      </c>
      <c r="D198" s="50">
        <f>C198*'Расчет дотаций'!C200</f>
        <v>0</v>
      </c>
      <c r="E198" s="51">
        <f t="shared" si="28"/>
        <v>0</v>
      </c>
      <c r="F198" s="50">
        <f>'Расчет дотаций'!F200-1</f>
        <v>6.2761856879502975E-3</v>
      </c>
      <c r="G198" s="50">
        <f>F198*'Расчет дотаций'!G200</f>
        <v>6.2761856879502975E-2</v>
      </c>
      <c r="H198" s="51">
        <f t="shared" si="29"/>
        <v>1.1281297102325751</v>
      </c>
      <c r="I198" s="50">
        <f>'Расчет дотаций'!J200-1</f>
        <v>0.20350597609561749</v>
      </c>
      <c r="J198" s="50">
        <f>I198*'Расчет дотаций'!K200</f>
        <v>3.0525896414342624</v>
      </c>
      <c r="K198" s="51">
        <f t="shared" si="30"/>
        <v>54.86958542768766</v>
      </c>
      <c r="L198" s="50">
        <f>'Расчет дотаций'!N200-1</f>
        <v>0.30000000000000004</v>
      </c>
      <c r="M198" s="50">
        <f>L198*'Расчет дотаций'!O200</f>
        <v>4.5000000000000009</v>
      </c>
      <c r="N198" s="51">
        <f t="shared" si="31"/>
        <v>80.88644836932032</v>
      </c>
      <c r="O198" s="50">
        <f>'Расчет дотаций'!R200-1</f>
        <v>3.8214285714285756E-2</v>
      </c>
      <c r="P198" s="50">
        <f>O198*'Расчет дотаций'!S200</f>
        <v>0.19107142857142878</v>
      </c>
      <c r="Q198" s="51">
        <f t="shared" si="32"/>
        <v>3.4344642759989217</v>
      </c>
      <c r="R198" s="50">
        <f>'Расчет дотаций'!V200-1</f>
        <v>0.20472985645933006</v>
      </c>
      <c r="S198" s="50">
        <f>R198*'Расчет дотаций'!W200</f>
        <v>2.0472985645933006</v>
      </c>
      <c r="T198" s="51">
        <f t="shared" si="33"/>
        <v>36.799713253679904</v>
      </c>
      <c r="U198" s="50">
        <f>'Расчет дотаций'!Z200-1</f>
        <v>-9.1793792012653252E-2</v>
      </c>
      <c r="V198" s="50">
        <f>U198*'Расчет дотаций'!AA200</f>
        <v>-0.91793792012653252</v>
      </c>
      <c r="W198" s="51">
        <f t="shared" si="34"/>
        <v>-16.499719596123565</v>
      </c>
      <c r="X198" s="50">
        <f>'Расчет дотаций'!AD200-1</f>
        <v>2.3262491920161388E-2</v>
      </c>
      <c r="Y198" s="50">
        <f>X198*'Расчет дотаций'!AE200</f>
        <v>0.23262491920161388</v>
      </c>
      <c r="Z198" s="51">
        <f t="shared" si="35"/>
        <v>4.1813785592041448</v>
      </c>
      <c r="AA198" s="50" t="s">
        <v>439</v>
      </c>
      <c r="AB198" s="50" t="s">
        <v>439</v>
      </c>
      <c r="AC198" s="94" t="s">
        <v>439</v>
      </c>
      <c r="AD198" s="52">
        <f t="shared" si="36"/>
        <v>9.1684084905535759</v>
      </c>
    </row>
    <row r="199" spans="1:30" ht="15" customHeight="1">
      <c r="A199" s="59" t="s">
        <v>182</v>
      </c>
      <c r="B199" s="49">
        <f>'Расчет дотаций'!AM201</f>
        <v>152.09999999999991</v>
      </c>
      <c r="C199" s="50">
        <f>'Расчет дотаций'!B201-1</f>
        <v>0</v>
      </c>
      <c r="D199" s="50">
        <f>C199*'Расчет дотаций'!C201</f>
        <v>0</v>
      </c>
      <c r="E199" s="51">
        <f t="shared" si="28"/>
        <v>0</v>
      </c>
      <c r="F199" s="50">
        <f>'Расчет дотаций'!F201-1</f>
        <v>6.2761856879502975E-3</v>
      </c>
      <c r="G199" s="50">
        <f>F199*'Расчет дотаций'!G201</f>
        <v>6.2761856879502975E-2</v>
      </c>
      <c r="H199" s="51">
        <f t="shared" si="29"/>
        <v>1.04119252989305</v>
      </c>
      <c r="I199" s="50">
        <f>'Расчет дотаций'!J201-1</f>
        <v>0.20350597609561749</v>
      </c>
      <c r="J199" s="50">
        <f>I199*'Расчет дотаций'!K201</f>
        <v>3.0525896414342624</v>
      </c>
      <c r="K199" s="51">
        <f t="shared" si="30"/>
        <v>50.641164706015111</v>
      </c>
      <c r="L199" s="50">
        <f>'Расчет дотаций'!N201-1</f>
        <v>0.30000000000000004</v>
      </c>
      <c r="M199" s="50">
        <f>L199*'Расчет дотаций'!O201</f>
        <v>4.5000000000000009</v>
      </c>
      <c r="N199" s="51">
        <f t="shared" si="31"/>
        <v>74.6530873602768</v>
      </c>
      <c r="O199" s="50">
        <f>'Расчет дотаций'!R201-1</f>
        <v>3.8214285714285756E-2</v>
      </c>
      <c r="P199" s="50">
        <f>O199*'Расчет дотаций'!S201</f>
        <v>0.19107142857142878</v>
      </c>
      <c r="Q199" s="51">
        <f t="shared" si="32"/>
        <v>3.169793788710169</v>
      </c>
      <c r="R199" s="50">
        <f>'Расчет дотаций'!V201-1</f>
        <v>0.20472985645933006</v>
      </c>
      <c r="S199" s="50">
        <f>R199*'Расчет дотаций'!W201</f>
        <v>2.0472985645933006</v>
      </c>
      <c r="T199" s="51">
        <f t="shared" si="33"/>
        <v>33.9638130211451</v>
      </c>
      <c r="U199" s="50">
        <f>'Расчет дотаций'!Z201-1</f>
        <v>-9.1793792012653252E-2</v>
      </c>
      <c r="V199" s="50">
        <f>U199*'Расчет дотаций'!AA201</f>
        <v>-0.91793792012653252</v>
      </c>
      <c r="W199" s="51">
        <f t="shared" si="34"/>
        <v>-15.228199942781513</v>
      </c>
      <c r="X199" s="50">
        <f>'Расчет дотаций'!AD201-1</f>
        <v>2.3262491920161388E-2</v>
      </c>
      <c r="Y199" s="50">
        <f>X199*'Расчет дотаций'!AE201</f>
        <v>0.23262491920161388</v>
      </c>
      <c r="Z199" s="51">
        <f t="shared" si="35"/>
        <v>3.8591485367412028</v>
      </c>
      <c r="AA199" s="50" t="s">
        <v>439</v>
      </c>
      <c r="AB199" s="50" t="s">
        <v>439</v>
      </c>
      <c r="AC199" s="94" t="s">
        <v>439</v>
      </c>
      <c r="AD199" s="52">
        <f t="shared" si="36"/>
        <v>9.1684084905535759</v>
      </c>
    </row>
    <row r="200" spans="1:30" ht="15" customHeight="1">
      <c r="A200" s="59" t="s">
        <v>183</v>
      </c>
      <c r="B200" s="49">
        <f>'Расчет дотаций'!AM202</f>
        <v>136.59999999999991</v>
      </c>
      <c r="C200" s="50">
        <f>'Расчет дотаций'!B202-1</f>
        <v>0</v>
      </c>
      <c r="D200" s="50">
        <f>C200*'Расчет дотаций'!C202</f>
        <v>0</v>
      </c>
      <c r="E200" s="51">
        <f t="shared" si="28"/>
        <v>0</v>
      </c>
      <c r="F200" s="50">
        <f>'Расчет дотаций'!F202-1</f>
        <v>6.2761856879502975E-3</v>
      </c>
      <c r="G200" s="50">
        <f>F200*'Расчет дотаций'!G202</f>
        <v>6.2761856879502975E-2</v>
      </c>
      <c r="H200" s="51">
        <f t="shared" si="29"/>
        <v>0.93508809719520458</v>
      </c>
      <c r="I200" s="50">
        <f>'Расчет дотаций'!J202-1</f>
        <v>0.20350597609561749</v>
      </c>
      <c r="J200" s="50">
        <f>I200*'Расчет дотаций'!K202</f>
        <v>3.0525896414342624</v>
      </c>
      <c r="K200" s="51">
        <f t="shared" si="30"/>
        <v>45.480493746493515</v>
      </c>
      <c r="L200" s="50">
        <f>'Расчет дотаций'!N202-1</f>
        <v>0.30000000000000004</v>
      </c>
      <c r="M200" s="50">
        <f>L200*'Расчет дотаций'!O202</f>
        <v>4.5000000000000009</v>
      </c>
      <c r="N200" s="51">
        <f t="shared" si="31"/>
        <v>67.045442034278835</v>
      </c>
      <c r="O200" s="50">
        <f>'Расчет дотаций'!R202-1</f>
        <v>3.8214285714285756E-2</v>
      </c>
      <c r="P200" s="50">
        <f>O200*'Расчет дотаций'!S202</f>
        <v>0.19107142857142878</v>
      </c>
      <c r="Q200" s="51">
        <f t="shared" si="32"/>
        <v>2.8467707530427941</v>
      </c>
      <c r="R200" s="50">
        <f>'Расчет дотаций'!V202-1</f>
        <v>0.20472985645933006</v>
      </c>
      <c r="S200" s="50">
        <f>R200*'Расчет дотаций'!W202</f>
        <v>2.0472985645933006</v>
      </c>
      <c r="T200" s="51">
        <f t="shared" si="33"/>
        <v>30.502674942067198</v>
      </c>
      <c r="U200" s="50">
        <f>'Расчет дотаций'!Z202-1</f>
        <v>-9.1793792012653252E-2</v>
      </c>
      <c r="V200" s="50">
        <f>U200*'Расчет дотаций'!AA202</f>
        <v>-0.91793792012653252</v>
      </c>
      <c r="W200" s="51">
        <f t="shared" si="34"/>
        <v>-13.676345247757755</v>
      </c>
      <c r="X200" s="50">
        <f>'Расчет дотаций'!AD202-1</f>
        <v>2.3262491920161388E-2</v>
      </c>
      <c r="Y200" s="50">
        <f>X200*'Расчет дотаций'!AE202</f>
        <v>0.23262491920161388</v>
      </c>
      <c r="Z200" s="51">
        <f t="shared" si="35"/>
        <v>3.4658756746801331</v>
      </c>
      <c r="AA200" s="50" t="s">
        <v>439</v>
      </c>
      <c r="AB200" s="50" t="s">
        <v>439</v>
      </c>
      <c r="AC200" s="94" t="s">
        <v>439</v>
      </c>
      <c r="AD200" s="52">
        <f t="shared" si="36"/>
        <v>9.1684084905535759</v>
      </c>
    </row>
    <row r="201" spans="1:30" ht="15" customHeight="1">
      <c r="A201" s="59" t="s">
        <v>184</v>
      </c>
      <c r="B201" s="49">
        <f>'Расчет дотаций'!AM203</f>
        <v>165.20000000000005</v>
      </c>
      <c r="C201" s="50">
        <f>'Расчет дотаций'!B203-1</f>
        <v>0</v>
      </c>
      <c r="D201" s="50">
        <f>C201*'Расчет дотаций'!C203</f>
        <v>0</v>
      </c>
      <c r="E201" s="51">
        <f t="shared" si="28"/>
        <v>0</v>
      </c>
      <c r="F201" s="50">
        <f>'Расчет дотаций'!F203-1</f>
        <v>6.2761856879502975E-3</v>
      </c>
      <c r="G201" s="50">
        <f>F201*'Расчет дотаций'!G203</f>
        <v>6.2761856879502975E-2</v>
      </c>
      <c r="H201" s="51">
        <f t="shared" si="29"/>
        <v>1.1308678891409072</v>
      </c>
      <c r="I201" s="50">
        <f>'Расчет дотаций'!J203-1</f>
        <v>0.20350597609561749</v>
      </c>
      <c r="J201" s="50">
        <f>I201*'Расчет дотаций'!K203</f>
        <v>3.0525896414342624</v>
      </c>
      <c r="K201" s="51">
        <f t="shared" si="30"/>
        <v>55.002764033094699</v>
      </c>
      <c r="L201" s="50">
        <f>'Расчет дотаций'!N203-1</f>
        <v>0.30000000000000004</v>
      </c>
      <c r="M201" s="50">
        <f>L201*'Расчет дотаций'!O203</f>
        <v>4.5000000000000009</v>
      </c>
      <c r="N201" s="51">
        <f t="shared" si="31"/>
        <v>81.082774700313863</v>
      </c>
      <c r="O201" s="50">
        <f>'Расчет дотаций'!R203-1</f>
        <v>3.8214285714285756E-2</v>
      </c>
      <c r="P201" s="50">
        <f>O201*'Расчет дотаций'!S203</f>
        <v>0.19107142857142878</v>
      </c>
      <c r="Q201" s="51">
        <f t="shared" si="32"/>
        <v>3.4428003543387269</v>
      </c>
      <c r="R201" s="50">
        <f>'Расчет дотаций'!V203-1</f>
        <v>0.20472985645933006</v>
      </c>
      <c r="S201" s="50">
        <f>R201*'Расчет дотаций'!W203</f>
        <v>2.0472985645933006</v>
      </c>
      <c r="T201" s="51">
        <f t="shared" si="33"/>
        <v>36.88903294604323</v>
      </c>
      <c r="U201" s="50">
        <f>'Расчет дотаций'!Z203-1</f>
        <v>-9.1793792012653252E-2</v>
      </c>
      <c r="V201" s="50">
        <f>U201*'Расчет дотаций'!AA203</f>
        <v>-0.91793792012653252</v>
      </c>
      <c r="W201" s="51">
        <f t="shared" si="34"/>
        <v>-16.539767459220961</v>
      </c>
      <c r="X201" s="50">
        <f>'Расчет дотаций'!AD203-1</f>
        <v>2.3262491920161388E-2</v>
      </c>
      <c r="Y201" s="50">
        <f>X201*'Расчет дотаций'!AE203</f>
        <v>0.23262491920161388</v>
      </c>
      <c r="Z201" s="51">
        <f t="shared" si="35"/>
        <v>4.1915275362895938</v>
      </c>
      <c r="AA201" s="50" t="s">
        <v>439</v>
      </c>
      <c r="AB201" s="50" t="s">
        <v>439</v>
      </c>
      <c r="AC201" s="94" t="s">
        <v>439</v>
      </c>
      <c r="AD201" s="52">
        <f t="shared" si="36"/>
        <v>9.1684084905535759</v>
      </c>
    </row>
    <row r="202" spans="1:30" ht="15" customHeight="1">
      <c r="A202" s="56" t="s">
        <v>185</v>
      </c>
      <c r="B202" s="49">
        <f>'Расчет дотаций'!AM204</f>
        <v>0</v>
      </c>
      <c r="C202" s="50">
        <f>'Расчет дотаций'!B204-1</f>
        <v>-1</v>
      </c>
      <c r="D202" s="50">
        <f>C202*'Расчет дотаций'!C204</f>
        <v>0</v>
      </c>
      <c r="E202" s="51" t="e">
        <f t="shared" si="28"/>
        <v>#DIV/0!</v>
      </c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  <c r="AC202" s="58"/>
      <c r="AD202" s="58"/>
    </row>
    <row r="203" spans="1:30" ht="15" customHeight="1">
      <c r="A203" s="59" t="s">
        <v>186</v>
      </c>
      <c r="B203" s="49">
        <f>'Расчет дотаций'!AM205</f>
        <v>121.59999999999991</v>
      </c>
      <c r="C203" s="50">
        <f>'Расчет дотаций'!B205-1</f>
        <v>0</v>
      </c>
      <c r="D203" s="50">
        <f>C203*'Расчет дотаций'!C205</f>
        <v>0</v>
      </c>
      <c r="E203" s="51">
        <f t="shared" si="28"/>
        <v>0</v>
      </c>
      <c r="F203" s="50">
        <f>'Расчет дотаций'!F205-1</f>
        <v>-2.0035149384885709E-2</v>
      </c>
      <c r="G203" s="50">
        <f>F203*'Расчет дотаций'!G205</f>
        <v>-0.20035149384885709</v>
      </c>
      <c r="H203" s="51">
        <f t="shared" si="29"/>
        <v>-4.215171213372928</v>
      </c>
      <c r="I203" s="50">
        <f>'Расчет дотаций'!J205-1</f>
        <v>0</v>
      </c>
      <c r="J203" s="50">
        <f>I203*'Расчет дотаций'!K205</f>
        <v>0</v>
      </c>
      <c r="K203" s="51">
        <f t="shared" si="30"/>
        <v>0</v>
      </c>
      <c r="L203" s="50">
        <f>'Расчет дотаций'!N205-1</f>
        <v>0.2047892074198987</v>
      </c>
      <c r="M203" s="50">
        <f>L203*'Расчет дотаций'!O205</f>
        <v>3.0718381112984803</v>
      </c>
      <c r="N203" s="51">
        <f t="shared" si="31"/>
        <v>64.628036108656559</v>
      </c>
      <c r="O203" s="50">
        <f>'Расчет дотаций'!R205-1</f>
        <v>0.22293750000000001</v>
      </c>
      <c r="P203" s="50">
        <f>O203*'Расчет дотаций'!S205</f>
        <v>1.1146875000000001</v>
      </c>
      <c r="Q203" s="51">
        <f t="shared" si="32"/>
        <v>23.451777531797223</v>
      </c>
      <c r="R203" s="50">
        <f>'Расчет дотаций'!V205-1</f>
        <v>-0.13367370644139387</v>
      </c>
      <c r="S203" s="50">
        <f>R203*'Расчет дотаций'!W205</f>
        <v>-1.3367370644139387</v>
      </c>
      <c r="T203" s="51">
        <f t="shared" si="33"/>
        <v>-28.12345186713171</v>
      </c>
      <c r="U203" s="50">
        <f>'Расчет дотаций'!Z205-1</f>
        <v>9.9271725503134345E-2</v>
      </c>
      <c r="V203" s="50">
        <f>U203*'Расчет дотаций'!AA205</f>
        <v>0.99271725503134345</v>
      </c>
      <c r="W203" s="51">
        <f t="shared" si="34"/>
        <v>20.885660076901797</v>
      </c>
      <c r="X203" s="50">
        <f>'Расчет дотаций'!AD205-1</f>
        <v>0.21376207992236296</v>
      </c>
      <c r="Y203" s="50">
        <f>X203*'Расчет дотаций'!AE205</f>
        <v>2.1376207992236296</v>
      </c>
      <c r="Z203" s="51">
        <f t="shared" si="35"/>
        <v>44.973149363148984</v>
      </c>
      <c r="AA203" s="50" t="s">
        <v>439</v>
      </c>
      <c r="AB203" s="50" t="s">
        <v>439</v>
      </c>
      <c r="AC203" s="94" t="s">
        <v>439</v>
      </c>
      <c r="AD203" s="52">
        <f t="shared" si="36"/>
        <v>5.7797751072906571</v>
      </c>
    </row>
    <row r="204" spans="1:30" ht="15" customHeight="1">
      <c r="A204" s="59" t="s">
        <v>187</v>
      </c>
      <c r="B204" s="49">
        <f>'Расчет дотаций'!AM206</f>
        <v>125.40000000000009</v>
      </c>
      <c r="C204" s="50">
        <f>'Расчет дотаций'!B206-1</f>
        <v>0</v>
      </c>
      <c r="D204" s="50">
        <f>C204*'Расчет дотаций'!C206</f>
        <v>0</v>
      </c>
      <c r="E204" s="51">
        <f t="shared" si="28"/>
        <v>0</v>
      </c>
      <c r="F204" s="50">
        <f>'Расчет дотаций'!F206-1</f>
        <v>-2.0035149384885709E-2</v>
      </c>
      <c r="G204" s="50">
        <f>F204*'Расчет дотаций'!G206</f>
        <v>-0.20035149384885709</v>
      </c>
      <c r="H204" s="51">
        <f t="shared" si="29"/>
        <v>-4.3468953137908377</v>
      </c>
      <c r="I204" s="50">
        <f>'Расчет дотаций'!J206-1</f>
        <v>0</v>
      </c>
      <c r="J204" s="50">
        <f>I204*'Расчет дотаций'!K206</f>
        <v>0</v>
      </c>
      <c r="K204" s="51">
        <f t="shared" si="30"/>
        <v>0</v>
      </c>
      <c r="L204" s="50">
        <f>'Расчет дотаций'!N206-1</f>
        <v>0.2047892074198987</v>
      </c>
      <c r="M204" s="50">
        <f>L204*'Расчет дотаций'!O206</f>
        <v>3.0718381112984803</v>
      </c>
      <c r="N204" s="51">
        <f t="shared" si="31"/>
        <v>66.647662237052174</v>
      </c>
      <c r="O204" s="50">
        <f>'Расчет дотаций'!R206-1</f>
        <v>0.22293750000000001</v>
      </c>
      <c r="P204" s="50">
        <f>O204*'Расчет дотаций'!S206</f>
        <v>1.1146875000000001</v>
      </c>
      <c r="Q204" s="51">
        <f t="shared" si="32"/>
        <v>24.184645579665922</v>
      </c>
      <c r="R204" s="50">
        <f>'Расчет дотаций'!V206-1</f>
        <v>-0.13367370644139387</v>
      </c>
      <c r="S204" s="50">
        <f>R204*'Расчет дотаций'!W206</f>
        <v>-1.3367370644139387</v>
      </c>
      <c r="T204" s="51">
        <f t="shared" si="33"/>
        <v>-29.002309737979619</v>
      </c>
      <c r="U204" s="50">
        <f>'Расчет дотаций'!Z206-1</f>
        <v>9.9271725503134345E-2</v>
      </c>
      <c r="V204" s="50">
        <f>U204*'Расчет дотаций'!AA206</f>
        <v>0.99271725503134345</v>
      </c>
      <c r="W204" s="51">
        <f t="shared" si="34"/>
        <v>21.538336954305009</v>
      </c>
      <c r="X204" s="50">
        <f>'Расчет дотаций'!AD206-1</f>
        <v>0.21376207992236296</v>
      </c>
      <c r="Y204" s="50">
        <f>X204*'Расчет дотаций'!AE206</f>
        <v>2.1376207992236296</v>
      </c>
      <c r="Z204" s="51">
        <f t="shared" si="35"/>
        <v>46.378560280747458</v>
      </c>
      <c r="AA204" s="50" t="s">
        <v>439</v>
      </c>
      <c r="AB204" s="50" t="s">
        <v>439</v>
      </c>
      <c r="AC204" s="94" t="s">
        <v>439</v>
      </c>
      <c r="AD204" s="52">
        <f t="shared" si="36"/>
        <v>5.7797751072906571</v>
      </c>
    </row>
    <row r="205" spans="1:30" ht="15" customHeight="1">
      <c r="A205" s="59" t="s">
        <v>188</v>
      </c>
      <c r="B205" s="49">
        <f>'Расчет дотаций'!AM207</f>
        <v>220</v>
      </c>
      <c r="C205" s="50">
        <f>'Расчет дотаций'!B207-1</f>
        <v>0</v>
      </c>
      <c r="D205" s="50">
        <f>C205*'Расчет дотаций'!C207</f>
        <v>0</v>
      </c>
      <c r="E205" s="51">
        <f t="shared" si="28"/>
        <v>0</v>
      </c>
      <c r="F205" s="50">
        <f>'Расчет дотаций'!F207-1</f>
        <v>-2.0035149384885709E-2</v>
      </c>
      <c r="G205" s="50">
        <f>F205*'Расчет дотаций'!G207</f>
        <v>-0.20035149384885709</v>
      </c>
      <c r="H205" s="51">
        <f t="shared" si="29"/>
        <v>-7.6261321294576057</v>
      </c>
      <c r="I205" s="50">
        <f>'Расчет дотаций'!J207-1</f>
        <v>0</v>
      </c>
      <c r="J205" s="50">
        <f>I205*'Расчет дотаций'!K207</f>
        <v>0</v>
      </c>
      <c r="K205" s="51">
        <f t="shared" si="30"/>
        <v>0</v>
      </c>
      <c r="L205" s="50">
        <f>'Расчет дотаций'!N207-1</f>
        <v>0.2047892074198987</v>
      </c>
      <c r="M205" s="50">
        <f>L205*'Расчет дотаций'!O207</f>
        <v>3.0718381112984803</v>
      </c>
      <c r="N205" s="51">
        <f t="shared" si="31"/>
        <v>116.92572322289847</v>
      </c>
      <c r="O205" s="50">
        <f>'Расчет дотаций'!R207-1</f>
        <v>0.22293750000000001</v>
      </c>
      <c r="P205" s="50">
        <f>O205*'Расчет дотаций'!S207</f>
        <v>1.1146875000000001</v>
      </c>
      <c r="Q205" s="51">
        <f t="shared" si="32"/>
        <v>42.429202771343689</v>
      </c>
      <c r="R205" s="50">
        <f>'Расчет дотаций'!V207-1</f>
        <v>-0.13367370644139387</v>
      </c>
      <c r="S205" s="50">
        <f>R205*'Расчет дотаций'!W207</f>
        <v>-1.3367370644139387</v>
      </c>
      <c r="T205" s="51">
        <f t="shared" si="33"/>
        <v>-50.881245154350175</v>
      </c>
      <c r="U205" s="50">
        <f>'Расчет дотаций'!Z207-1</f>
        <v>9.9271725503134345E-2</v>
      </c>
      <c r="V205" s="50">
        <f>U205*'Расчет дотаций'!AA207</f>
        <v>0.99271725503134345</v>
      </c>
      <c r="W205" s="51">
        <f t="shared" si="34"/>
        <v>37.786556060184196</v>
      </c>
      <c r="X205" s="50">
        <f>'Расчет дотаций'!AD207-1</f>
        <v>0.21376207992236296</v>
      </c>
      <c r="Y205" s="50">
        <f>X205*'Расчет дотаций'!AE207</f>
        <v>2.1376207992236296</v>
      </c>
      <c r="Z205" s="51">
        <f t="shared" si="35"/>
        <v>81.365895229381451</v>
      </c>
      <c r="AA205" s="50" t="s">
        <v>439</v>
      </c>
      <c r="AB205" s="50" t="s">
        <v>439</v>
      </c>
      <c r="AC205" s="94" t="s">
        <v>439</v>
      </c>
      <c r="AD205" s="52">
        <f t="shared" si="36"/>
        <v>5.7797751072906571</v>
      </c>
    </row>
    <row r="206" spans="1:30" ht="15" customHeight="1">
      <c r="A206" s="59" t="s">
        <v>189</v>
      </c>
      <c r="B206" s="49">
        <f>'Расчет дотаций'!AM208</f>
        <v>121.40000000000009</v>
      </c>
      <c r="C206" s="50">
        <f>'Расчет дотаций'!B208-1</f>
        <v>0</v>
      </c>
      <c r="D206" s="50">
        <f>C206*'Расчет дотаций'!C208</f>
        <v>0</v>
      </c>
      <c r="E206" s="51">
        <f t="shared" si="28"/>
        <v>0</v>
      </c>
      <c r="F206" s="50">
        <f>'Расчет дотаций'!F208-1</f>
        <v>-2.0035149384885709E-2</v>
      </c>
      <c r="G206" s="50">
        <f>F206*'Расчет дотаций'!G208</f>
        <v>-0.20035149384885709</v>
      </c>
      <c r="H206" s="51">
        <f t="shared" si="29"/>
        <v>-4.2082383659825187</v>
      </c>
      <c r="I206" s="50">
        <f>'Расчет дотаций'!J208-1</f>
        <v>0</v>
      </c>
      <c r="J206" s="50">
        <f>I206*'Расчет дотаций'!K208</f>
        <v>0</v>
      </c>
      <c r="K206" s="51">
        <f t="shared" si="30"/>
        <v>0</v>
      </c>
      <c r="L206" s="50">
        <f>'Расчет дотаций'!N208-1</f>
        <v>0.2047892074198987</v>
      </c>
      <c r="M206" s="50">
        <f>L206*'Расчет дотаций'!O208</f>
        <v>3.0718381112984803</v>
      </c>
      <c r="N206" s="51">
        <f t="shared" si="31"/>
        <v>64.521739996635844</v>
      </c>
      <c r="O206" s="50">
        <f>'Расчет дотаций'!R208-1</f>
        <v>0.22293750000000001</v>
      </c>
      <c r="P206" s="50">
        <f>O206*'Расчет дотаций'!S208</f>
        <v>1.1146875000000001</v>
      </c>
      <c r="Q206" s="51">
        <f t="shared" si="32"/>
        <v>23.413205529277853</v>
      </c>
      <c r="R206" s="50">
        <f>'Расчет дотаций'!V208-1</f>
        <v>-0.13367370644139387</v>
      </c>
      <c r="S206" s="50">
        <f>R206*'Расчет дотаций'!W208</f>
        <v>-1.3367370644139387</v>
      </c>
      <c r="T206" s="51">
        <f t="shared" si="33"/>
        <v>-28.077196189718705</v>
      </c>
      <c r="U206" s="50">
        <f>'Расчет дотаций'!Z208-1</f>
        <v>9.9271725503134345E-2</v>
      </c>
      <c r="V206" s="50">
        <f>U206*'Расчет дотаций'!AA208</f>
        <v>0.99271725503134345</v>
      </c>
      <c r="W206" s="51">
        <f t="shared" si="34"/>
        <v>20.851308662301662</v>
      </c>
      <c r="X206" s="50">
        <f>'Расчет дотаций'!AD208-1</f>
        <v>0.21376207992236296</v>
      </c>
      <c r="Y206" s="50">
        <f>X206*'Расчет дотаций'!AE208</f>
        <v>2.1376207992236296</v>
      </c>
      <c r="Z206" s="51">
        <f t="shared" si="35"/>
        <v>44.899180367485975</v>
      </c>
      <c r="AA206" s="50" t="s">
        <v>439</v>
      </c>
      <c r="AB206" s="50" t="s">
        <v>439</v>
      </c>
      <c r="AC206" s="94" t="s">
        <v>439</v>
      </c>
      <c r="AD206" s="52">
        <f t="shared" si="36"/>
        <v>5.7797751072906571</v>
      </c>
    </row>
    <row r="207" spans="1:30" ht="15" customHeight="1">
      <c r="A207" s="59" t="s">
        <v>190</v>
      </c>
      <c r="B207" s="49">
        <f>'Расчет дотаций'!AM209</f>
        <v>124.59999999999991</v>
      </c>
      <c r="C207" s="50">
        <f>'Расчет дотаций'!B209-1</f>
        <v>0</v>
      </c>
      <c r="D207" s="50">
        <f>C207*'Расчет дотаций'!C209</f>
        <v>0</v>
      </c>
      <c r="E207" s="51">
        <f t="shared" si="28"/>
        <v>0</v>
      </c>
      <c r="F207" s="50">
        <f>'Расчет дотаций'!F209-1</f>
        <v>-2.0035149384885709E-2</v>
      </c>
      <c r="G207" s="50">
        <f>F207*'Расчет дотаций'!G209</f>
        <v>-0.20035149384885709</v>
      </c>
      <c r="H207" s="51">
        <f t="shared" si="29"/>
        <v>-4.3191639242291675</v>
      </c>
      <c r="I207" s="50">
        <f>'Расчет дотаций'!J209-1</f>
        <v>0</v>
      </c>
      <c r="J207" s="50">
        <f>I207*'Расчет дотаций'!K209</f>
        <v>0</v>
      </c>
      <c r="K207" s="51">
        <f t="shared" si="30"/>
        <v>0</v>
      </c>
      <c r="L207" s="50">
        <f>'Расчет дотаций'!N209-1</f>
        <v>0.2047892074198987</v>
      </c>
      <c r="M207" s="50">
        <f>L207*'Расчет дотаций'!O209</f>
        <v>3.0718381112984803</v>
      </c>
      <c r="N207" s="51">
        <f t="shared" si="31"/>
        <v>66.222477788968817</v>
      </c>
      <c r="O207" s="50">
        <f>'Расчет дотаций'!R209-1</f>
        <v>0.22293750000000001</v>
      </c>
      <c r="P207" s="50">
        <f>O207*'Расчет дотаций'!S209</f>
        <v>1.1146875000000001</v>
      </c>
      <c r="Q207" s="51">
        <f t="shared" si="32"/>
        <v>24.030357569588272</v>
      </c>
      <c r="R207" s="50">
        <f>'Расчет дотаций'!V209-1</f>
        <v>-0.13367370644139387</v>
      </c>
      <c r="S207" s="50">
        <f>R207*'Расчет дотаций'!W209</f>
        <v>-1.3367370644139387</v>
      </c>
      <c r="T207" s="51">
        <f t="shared" si="33"/>
        <v>-28.817287028327392</v>
      </c>
      <c r="U207" s="50">
        <f>'Расчет дотаций'!Z209-1</f>
        <v>9.9271725503134345E-2</v>
      </c>
      <c r="V207" s="50">
        <f>U207*'Расчет дотаций'!AA209</f>
        <v>0.99271725503134345</v>
      </c>
      <c r="W207" s="51">
        <f t="shared" si="34"/>
        <v>21.400931295904307</v>
      </c>
      <c r="X207" s="50">
        <f>'Расчет дотаций'!AD209-1</f>
        <v>0.21376207992236296</v>
      </c>
      <c r="Y207" s="50">
        <f>X207*'Расчет дотаций'!AE209</f>
        <v>2.1376207992236296</v>
      </c>
      <c r="Z207" s="51">
        <f t="shared" si="35"/>
        <v>46.082684298095096</v>
      </c>
      <c r="AA207" s="50" t="s">
        <v>439</v>
      </c>
      <c r="AB207" s="50" t="s">
        <v>439</v>
      </c>
      <c r="AC207" s="94" t="s">
        <v>439</v>
      </c>
      <c r="AD207" s="52">
        <f t="shared" si="36"/>
        <v>5.7797751072906571</v>
      </c>
    </row>
    <row r="208" spans="1:30" ht="15" customHeight="1">
      <c r="A208" s="59" t="s">
        <v>191</v>
      </c>
      <c r="B208" s="49">
        <f>'Расчет дотаций'!AM210</f>
        <v>270.60000000000036</v>
      </c>
      <c r="C208" s="50">
        <f>'Расчет дотаций'!B210-1</f>
        <v>0</v>
      </c>
      <c r="D208" s="50">
        <f>C208*'Расчет дотаций'!C210</f>
        <v>0</v>
      </c>
      <c r="E208" s="51">
        <f t="shared" si="28"/>
        <v>0</v>
      </c>
      <c r="F208" s="50">
        <f>'Расчет дотаций'!F210-1</f>
        <v>-2.0035149384885709E-2</v>
      </c>
      <c r="G208" s="50">
        <f>F208*'Расчет дотаций'!G210</f>
        <v>-0.20035149384885709</v>
      </c>
      <c r="H208" s="51">
        <f t="shared" si="29"/>
        <v>-9.3801425192328676</v>
      </c>
      <c r="I208" s="50">
        <f>'Расчет дотаций'!J210-1</f>
        <v>0</v>
      </c>
      <c r="J208" s="50">
        <f>I208*'Расчет дотаций'!K210</f>
        <v>0</v>
      </c>
      <c r="K208" s="51">
        <f t="shared" si="30"/>
        <v>0</v>
      </c>
      <c r="L208" s="50">
        <f>'Расчет дотаций'!N210-1</f>
        <v>0.2047892074198987</v>
      </c>
      <c r="M208" s="50">
        <f>L208*'Расчет дотаций'!O210</f>
        <v>3.0718381112984803</v>
      </c>
      <c r="N208" s="51">
        <f t="shared" si="31"/>
        <v>143.8186395641653</v>
      </c>
      <c r="O208" s="50">
        <f>'Расчет дотаций'!R210-1</f>
        <v>0.22293750000000001</v>
      </c>
      <c r="P208" s="50">
        <f>O208*'Расчет дотаций'!S210</f>
        <v>1.1146875000000001</v>
      </c>
      <c r="Q208" s="51">
        <f t="shared" si="32"/>
        <v>52.187919408752812</v>
      </c>
      <c r="R208" s="50">
        <f>'Расчет дотаций'!V210-1</f>
        <v>-0.13367370644139387</v>
      </c>
      <c r="S208" s="50">
        <f>R208*'Расчет дотаций'!W210</f>
        <v>-1.3367370644139387</v>
      </c>
      <c r="T208" s="51">
        <f t="shared" si="33"/>
        <v>-62.583931539850802</v>
      </c>
      <c r="U208" s="50">
        <f>'Расчет дотаций'!Z210-1</f>
        <v>9.9271725503134345E-2</v>
      </c>
      <c r="V208" s="50">
        <f>U208*'Расчет дотаций'!AA210</f>
        <v>0.99271725503134345</v>
      </c>
      <c r="W208" s="51">
        <f t="shared" si="34"/>
        <v>46.477463954026625</v>
      </c>
      <c r="X208" s="50">
        <f>'Расчет дотаций'!AD210-1</f>
        <v>0.21376207992236296</v>
      </c>
      <c r="Y208" s="50">
        <f>X208*'Расчет дотаций'!AE210</f>
        <v>2.1376207992236296</v>
      </c>
      <c r="Z208" s="51">
        <f t="shared" si="35"/>
        <v>100.08005113213932</v>
      </c>
      <c r="AA208" s="50" t="s">
        <v>439</v>
      </c>
      <c r="AB208" s="50" t="s">
        <v>439</v>
      </c>
      <c r="AC208" s="94" t="s">
        <v>439</v>
      </c>
      <c r="AD208" s="52">
        <f t="shared" si="36"/>
        <v>5.7797751072906571</v>
      </c>
    </row>
    <row r="209" spans="1:30" ht="15" customHeight="1">
      <c r="A209" s="59" t="s">
        <v>192</v>
      </c>
      <c r="B209" s="49">
        <f>'Расчет дотаций'!AM211</f>
        <v>256.40000000000009</v>
      </c>
      <c r="C209" s="50">
        <f>'Расчет дотаций'!B211-1</f>
        <v>0</v>
      </c>
      <c r="D209" s="50">
        <f>C209*'Расчет дотаций'!C211</f>
        <v>0</v>
      </c>
      <c r="E209" s="51">
        <f t="shared" si="28"/>
        <v>0</v>
      </c>
      <c r="F209" s="50">
        <f>'Расчет дотаций'!F211-1</f>
        <v>-2.0035149384885709E-2</v>
      </c>
      <c r="G209" s="50">
        <f>F209*'Расчет дотаций'!G211</f>
        <v>-0.20035149384885709</v>
      </c>
      <c r="H209" s="51">
        <f t="shared" si="29"/>
        <v>-8.8879103545133216</v>
      </c>
      <c r="I209" s="50">
        <f>'Расчет дотаций'!J211-1</f>
        <v>0</v>
      </c>
      <c r="J209" s="50">
        <f>I209*'Расчет дотаций'!K211</f>
        <v>0</v>
      </c>
      <c r="K209" s="51">
        <f t="shared" si="30"/>
        <v>0</v>
      </c>
      <c r="L209" s="50">
        <f>'Расчет дотаций'!N211-1</f>
        <v>0.2047892074198987</v>
      </c>
      <c r="M209" s="50">
        <f>L209*'Расчет дотаций'!O211</f>
        <v>3.0718381112984803</v>
      </c>
      <c r="N209" s="51">
        <f t="shared" si="31"/>
        <v>136.27161561068718</v>
      </c>
      <c r="O209" s="50">
        <f>'Расчет дотаций'!R211-1</f>
        <v>0.22293750000000001</v>
      </c>
      <c r="P209" s="50">
        <f>O209*'Расчет дотаций'!S211</f>
        <v>1.1146875000000001</v>
      </c>
      <c r="Q209" s="51">
        <f t="shared" si="32"/>
        <v>49.449307229875117</v>
      </c>
      <c r="R209" s="50">
        <f>'Расчет дотаций'!V211-1</f>
        <v>-0.13367370644139387</v>
      </c>
      <c r="S209" s="50">
        <f>R209*'Расчет дотаций'!W211</f>
        <v>-1.3367370644139387</v>
      </c>
      <c r="T209" s="51">
        <f t="shared" si="33"/>
        <v>-59.299778443524502</v>
      </c>
      <c r="U209" s="50">
        <f>'Расчет дотаций'!Z211-1</f>
        <v>9.9271725503134345E-2</v>
      </c>
      <c r="V209" s="50">
        <f>U209*'Расчет дотаций'!AA211</f>
        <v>0.99271725503134345</v>
      </c>
      <c r="W209" s="51">
        <f t="shared" si="34"/>
        <v>44.038513517414692</v>
      </c>
      <c r="X209" s="50">
        <f>'Расчет дотаций'!AD211-1</f>
        <v>0.21376207992236296</v>
      </c>
      <c r="Y209" s="50">
        <f>X209*'Расчет дотаций'!AE211</f>
        <v>2.1376207992236296</v>
      </c>
      <c r="Z209" s="51">
        <f t="shared" si="35"/>
        <v>94.828252440060965</v>
      </c>
      <c r="AA209" s="50" t="s">
        <v>439</v>
      </c>
      <c r="AB209" s="50" t="s">
        <v>439</v>
      </c>
      <c r="AC209" s="94" t="s">
        <v>439</v>
      </c>
      <c r="AD209" s="52">
        <f t="shared" si="36"/>
        <v>5.7797751072906571</v>
      </c>
    </row>
    <row r="210" spans="1:30" ht="15" customHeight="1">
      <c r="A210" s="59" t="s">
        <v>193</v>
      </c>
      <c r="B210" s="49">
        <f>'Расчет дотаций'!AM212</f>
        <v>129</v>
      </c>
      <c r="C210" s="50">
        <f>'Расчет дотаций'!B212-1</f>
        <v>0</v>
      </c>
      <c r="D210" s="50">
        <f>C210*'Расчет дотаций'!C212</f>
        <v>0</v>
      </c>
      <c r="E210" s="51">
        <f t="shared" si="28"/>
        <v>0</v>
      </c>
      <c r="F210" s="50">
        <f>'Расчет дотаций'!F212-1</f>
        <v>-2.0035149384885709E-2</v>
      </c>
      <c r="G210" s="50">
        <f>F210*'Расчет дотаций'!G212</f>
        <v>-0.20035149384885709</v>
      </c>
      <c r="H210" s="51">
        <f t="shared" si="29"/>
        <v>-4.471686566818323</v>
      </c>
      <c r="I210" s="50">
        <f>'Расчет дотаций'!J212-1</f>
        <v>0</v>
      </c>
      <c r="J210" s="50">
        <f>I210*'Расчет дотаций'!K212</f>
        <v>0</v>
      </c>
      <c r="K210" s="51">
        <f t="shared" si="30"/>
        <v>0</v>
      </c>
      <c r="L210" s="50">
        <f>'Расчет дотаций'!N212-1</f>
        <v>0.2047892074198987</v>
      </c>
      <c r="M210" s="50">
        <f>L210*'Расчет дотаций'!O212</f>
        <v>3.0718381112984803</v>
      </c>
      <c r="N210" s="51">
        <f t="shared" si="31"/>
        <v>68.560992253426818</v>
      </c>
      <c r="O210" s="50">
        <f>'Расчет дотаций'!R212-1</f>
        <v>0.22293750000000001</v>
      </c>
      <c r="P210" s="50">
        <f>O210*'Расчет дотаций'!S212</f>
        <v>1.1146875000000001</v>
      </c>
      <c r="Q210" s="51">
        <f t="shared" si="32"/>
        <v>24.878941625015162</v>
      </c>
      <c r="R210" s="50">
        <f>'Расчет дотаций'!V212-1</f>
        <v>-0.13367370644139387</v>
      </c>
      <c r="S210" s="50">
        <f>R210*'Расчет дотаций'!W212</f>
        <v>-1.3367370644139387</v>
      </c>
      <c r="T210" s="51">
        <f t="shared" si="33"/>
        <v>-29.834911931414421</v>
      </c>
      <c r="U210" s="50">
        <f>'Расчет дотаций'!Z212-1</f>
        <v>9.9271725503134345E-2</v>
      </c>
      <c r="V210" s="50">
        <f>U210*'Расчет дотаций'!AA212</f>
        <v>0.99271725503134345</v>
      </c>
      <c r="W210" s="51">
        <f t="shared" si="34"/>
        <v>22.156662417108009</v>
      </c>
      <c r="X210" s="50">
        <f>'Расчет дотаций'!AD212-1</f>
        <v>0.21376207992236296</v>
      </c>
      <c r="Y210" s="50">
        <f>X210*'Расчет дотаций'!AE212</f>
        <v>2.1376207992236296</v>
      </c>
      <c r="Z210" s="51">
        <f t="shared" si="35"/>
        <v>47.710002202682752</v>
      </c>
      <c r="AA210" s="50" t="s">
        <v>439</v>
      </c>
      <c r="AB210" s="50" t="s">
        <v>439</v>
      </c>
      <c r="AC210" s="94" t="s">
        <v>439</v>
      </c>
      <c r="AD210" s="52">
        <f t="shared" si="36"/>
        <v>5.7797751072906571</v>
      </c>
    </row>
    <row r="211" spans="1:30" ht="15" customHeight="1">
      <c r="A211" s="59" t="s">
        <v>194</v>
      </c>
      <c r="B211" s="49">
        <f>'Расчет дотаций'!AM213</f>
        <v>119.90000000000009</v>
      </c>
      <c r="C211" s="50">
        <f>'Расчет дотаций'!B213-1</f>
        <v>0</v>
      </c>
      <c r="D211" s="50">
        <f>C211*'Расчет дотаций'!C213</f>
        <v>0</v>
      </c>
      <c r="E211" s="51">
        <f t="shared" si="28"/>
        <v>0</v>
      </c>
      <c r="F211" s="50">
        <f>'Расчет дотаций'!F213-1</f>
        <v>-2.0035149384885709E-2</v>
      </c>
      <c r="G211" s="50">
        <f>F211*'Расчет дотаций'!G213</f>
        <v>-0.20035149384885709</v>
      </c>
      <c r="H211" s="51">
        <f t="shared" si="29"/>
        <v>-4.156242010554398</v>
      </c>
      <c r="I211" s="50">
        <f>'Расчет дотаций'!J213-1</f>
        <v>0</v>
      </c>
      <c r="J211" s="50">
        <f>I211*'Расчет дотаций'!K213</f>
        <v>0</v>
      </c>
      <c r="K211" s="51">
        <f t="shared" si="30"/>
        <v>0</v>
      </c>
      <c r="L211" s="50">
        <f>'Расчет дотаций'!N213-1</f>
        <v>0.2047892074198987</v>
      </c>
      <c r="M211" s="50">
        <f>L211*'Расчет дотаций'!O213</f>
        <v>3.0718381112984803</v>
      </c>
      <c r="N211" s="51">
        <f t="shared" si="31"/>
        <v>63.724519156479708</v>
      </c>
      <c r="O211" s="50">
        <f>'Расчет дотаций'!R213-1</f>
        <v>0.22293750000000001</v>
      </c>
      <c r="P211" s="50">
        <f>O211*'Расчет дотаций'!S213</f>
        <v>1.1146875000000001</v>
      </c>
      <c r="Q211" s="51">
        <f t="shared" si="32"/>
        <v>23.123915510382325</v>
      </c>
      <c r="R211" s="50">
        <f>'Расчет дотаций'!V213-1</f>
        <v>-0.13367370644139387</v>
      </c>
      <c r="S211" s="50">
        <f>R211*'Расчет дотаций'!W213</f>
        <v>-1.3367370644139387</v>
      </c>
      <c r="T211" s="51">
        <f t="shared" si="33"/>
        <v>-27.730278609120866</v>
      </c>
      <c r="U211" s="50">
        <f>'Расчет дотаций'!Z213-1</f>
        <v>9.9271725503134345E-2</v>
      </c>
      <c r="V211" s="50">
        <f>U211*'Расчет дотаций'!AA213</f>
        <v>0.99271725503134345</v>
      </c>
      <c r="W211" s="51">
        <f t="shared" si="34"/>
        <v>20.593673052800405</v>
      </c>
      <c r="X211" s="50">
        <f>'Расчет дотаций'!AD213-1</f>
        <v>0.21376207992236296</v>
      </c>
      <c r="Y211" s="50">
        <f>X211*'Расчет дотаций'!AE213</f>
        <v>2.1376207992236296</v>
      </c>
      <c r="Z211" s="51">
        <f t="shared" si="35"/>
        <v>44.344412900012919</v>
      </c>
      <c r="AA211" s="50" t="s">
        <v>439</v>
      </c>
      <c r="AB211" s="50" t="s">
        <v>439</v>
      </c>
      <c r="AC211" s="94" t="s">
        <v>439</v>
      </c>
      <c r="AD211" s="52">
        <f t="shared" si="36"/>
        <v>5.7797751072906571</v>
      </c>
    </row>
    <row r="212" spans="1:30" ht="15" customHeight="1">
      <c r="A212" s="59" t="s">
        <v>195</v>
      </c>
      <c r="B212" s="49">
        <f>'Расчет дотаций'!AM214</f>
        <v>230</v>
      </c>
      <c r="C212" s="50">
        <f>'Расчет дотаций'!B214-1</f>
        <v>0</v>
      </c>
      <c r="D212" s="50">
        <f>C212*'Расчет дотаций'!C214</f>
        <v>0</v>
      </c>
      <c r="E212" s="51">
        <f t="shared" si="28"/>
        <v>0</v>
      </c>
      <c r="F212" s="50">
        <f>'Расчет дотаций'!F214-1</f>
        <v>-2.0035149384885709E-2</v>
      </c>
      <c r="G212" s="50">
        <f>F212*'Расчет дотаций'!G214</f>
        <v>-0.20035149384885709</v>
      </c>
      <c r="H212" s="51">
        <f t="shared" si="29"/>
        <v>-7.9727744989784064</v>
      </c>
      <c r="I212" s="50">
        <f>'Расчет дотаций'!J214-1</f>
        <v>0</v>
      </c>
      <c r="J212" s="50">
        <f>I212*'Расчет дотаций'!K214</f>
        <v>0</v>
      </c>
      <c r="K212" s="51">
        <f t="shared" si="30"/>
        <v>0</v>
      </c>
      <c r="L212" s="50">
        <f>'Расчет дотаций'!N214-1</f>
        <v>0.2047892074198987</v>
      </c>
      <c r="M212" s="50">
        <f>L212*'Расчет дотаций'!O214</f>
        <v>3.0718381112984803</v>
      </c>
      <c r="N212" s="51">
        <f t="shared" si="31"/>
        <v>122.24052882393931</v>
      </c>
      <c r="O212" s="50">
        <f>'Расчет дотаций'!R214-1</f>
        <v>0.22293750000000001</v>
      </c>
      <c r="P212" s="50">
        <f>O212*'Расчет дотаций'!S214</f>
        <v>1.1146875000000001</v>
      </c>
      <c r="Q212" s="51">
        <f t="shared" si="32"/>
        <v>44.357802897313853</v>
      </c>
      <c r="R212" s="50">
        <f>'Расчет дотаций'!V214-1</f>
        <v>-0.13367370644139387</v>
      </c>
      <c r="S212" s="50">
        <f>R212*'Расчет дотаций'!W214</f>
        <v>-1.3367370644139387</v>
      </c>
      <c r="T212" s="51">
        <f t="shared" si="33"/>
        <v>-53.194029025002457</v>
      </c>
      <c r="U212" s="50">
        <f>'Расчет дотаций'!Z214-1</f>
        <v>9.9271725503134345E-2</v>
      </c>
      <c r="V212" s="50">
        <f>U212*'Расчет дотаций'!AA214</f>
        <v>0.99271725503134345</v>
      </c>
      <c r="W212" s="51">
        <f t="shared" si="34"/>
        <v>39.504126790192572</v>
      </c>
      <c r="X212" s="50">
        <f>'Расчет дотаций'!AD214-1</f>
        <v>0.21376207992236296</v>
      </c>
      <c r="Y212" s="50">
        <f>X212*'Расчет дотаций'!AE214</f>
        <v>2.1376207992236296</v>
      </c>
      <c r="Z212" s="51">
        <f t="shared" si="35"/>
        <v>85.064345012535142</v>
      </c>
      <c r="AA212" s="50" t="s">
        <v>439</v>
      </c>
      <c r="AB212" s="50" t="s">
        <v>439</v>
      </c>
      <c r="AC212" s="94" t="s">
        <v>439</v>
      </c>
      <c r="AD212" s="52">
        <f t="shared" si="36"/>
        <v>5.7797751072906571</v>
      </c>
    </row>
    <row r="213" spans="1:30" ht="15" customHeight="1">
      <c r="A213" s="59" t="s">
        <v>196</v>
      </c>
      <c r="B213" s="49">
        <f>'Расчет дотаций'!AM215</f>
        <v>129.70000000000005</v>
      </c>
      <c r="C213" s="50">
        <f>'Расчет дотаций'!B215-1</f>
        <v>0</v>
      </c>
      <c r="D213" s="50">
        <f>C213*'Расчет дотаций'!C215</f>
        <v>0</v>
      </c>
      <c r="E213" s="51">
        <f t="shared" si="28"/>
        <v>0</v>
      </c>
      <c r="F213" s="50">
        <f>'Расчет дотаций'!F215-1</f>
        <v>-2.0035149384885709E-2</v>
      </c>
      <c r="G213" s="50">
        <f>F213*'Расчет дотаций'!G215</f>
        <v>-0.20035149384885709</v>
      </c>
      <c r="H213" s="51">
        <f t="shared" si="29"/>
        <v>-4.4959515326847805</v>
      </c>
      <c r="I213" s="50">
        <f>'Расчет дотаций'!J215-1</f>
        <v>0</v>
      </c>
      <c r="J213" s="50">
        <f>I213*'Расчет дотаций'!K215</f>
        <v>0</v>
      </c>
      <c r="K213" s="51">
        <f t="shared" si="30"/>
        <v>0</v>
      </c>
      <c r="L213" s="50">
        <f>'Расчет дотаций'!N215-1</f>
        <v>0.2047892074198987</v>
      </c>
      <c r="M213" s="50">
        <f>L213*'Расчет дотаций'!O215</f>
        <v>3.0718381112984803</v>
      </c>
      <c r="N213" s="51">
        <f t="shared" si="31"/>
        <v>68.933028645499704</v>
      </c>
      <c r="O213" s="50">
        <f>'Расчет дотаций'!R215-1</f>
        <v>0.22293750000000001</v>
      </c>
      <c r="P213" s="50">
        <f>O213*'Расчет дотаций'!S215</f>
        <v>1.1146875000000001</v>
      </c>
      <c r="Q213" s="51">
        <f t="shared" si="32"/>
        <v>25.013943633833083</v>
      </c>
      <c r="R213" s="50">
        <f>'Расчет дотаций'!V215-1</f>
        <v>-0.13367370644139387</v>
      </c>
      <c r="S213" s="50">
        <f>R213*'Расчет дотаций'!W215</f>
        <v>-1.3367370644139387</v>
      </c>
      <c r="T213" s="51">
        <f t="shared" si="33"/>
        <v>-29.996806802360091</v>
      </c>
      <c r="U213" s="50">
        <f>'Расчет дотаций'!Z215-1</f>
        <v>9.9271725503134345E-2</v>
      </c>
      <c r="V213" s="50">
        <f>U213*'Расчет дотаций'!AA215</f>
        <v>0.99271725503134345</v>
      </c>
      <c r="W213" s="51">
        <f t="shared" si="34"/>
        <v>22.2768923682086</v>
      </c>
      <c r="X213" s="50">
        <f>'Расчет дотаций'!AD215-1</f>
        <v>0.21376207992236296</v>
      </c>
      <c r="Y213" s="50">
        <f>X213*'Расчет дотаций'!AE215</f>
        <v>2.1376207992236296</v>
      </c>
      <c r="Z213" s="51">
        <f t="shared" si="35"/>
        <v>47.968893687503538</v>
      </c>
      <c r="AA213" s="50" t="s">
        <v>439</v>
      </c>
      <c r="AB213" s="50" t="s">
        <v>439</v>
      </c>
      <c r="AC213" s="94" t="s">
        <v>439</v>
      </c>
      <c r="AD213" s="52">
        <f t="shared" si="36"/>
        <v>5.7797751072906571</v>
      </c>
    </row>
    <row r="214" spans="1:30" ht="15" customHeight="1">
      <c r="A214" s="59" t="s">
        <v>197</v>
      </c>
      <c r="B214" s="49">
        <f>'Расчет дотаций'!AM216</f>
        <v>88.099999999999909</v>
      </c>
      <c r="C214" s="50">
        <f>'Расчет дотаций'!B216-1</f>
        <v>0</v>
      </c>
      <c r="D214" s="50">
        <f>C214*'Расчет дотаций'!C216</f>
        <v>0</v>
      </c>
      <c r="E214" s="51">
        <f t="shared" si="28"/>
        <v>0</v>
      </c>
      <c r="F214" s="50">
        <f>'Расчет дотаций'!F216-1</f>
        <v>-2.0035149384885709E-2</v>
      </c>
      <c r="G214" s="50">
        <f>F214*'Расчет дотаций'!G216</f>
        <v>-0.20035149384885709</v>
      </c>
      <c r="H214" s="51">
        <f t="shared" si="29"/>
        <v>-3.0539192754782474</v>
      </c>
      <c r="I214" s="50">
        <f>'Расчет дотаций'!J216-1</f>
        <v>0</v>
      </c>
      <c r="J214" s="50">
        <f>I214*'Расчет дотаций'!K216</f>
        <v>0</v>
      </c>
      <c r="K214" s="51">
        <f t="shared" si="30"/>
        <v>0</v>
      </c>
      <c r="L214" s="50">
        <f>'Расчет дотаций'!N216-1</f>
        <v>0.2047892074198987</v>
      </c>
      <c r="M214" s="50">
        <f>L214*'Расчет дотаций'!O216</f>
        <v>3.0718381112984803</v>
      </c>
      <c r="N214" s="51">
        <f t="shared" si="31"/>
        <v>46.823437345169744</v>
      </c>
      <c r="O214" s="50">
        <f>'Расчет дотаций'!R216-1</f>
        <v>0.22293750000000001</v>
      </c>
      <c r="P214" s="50">
        <f>O214*'Расчет дотаций'!S216</f>
        <v>1.1146875000000001</v>
      </c>
      <c r="Q214" s="51">
        <f t="shared" si="32"/>
        <v>16.990967109797158</v>
      </c>
      <c r="R214" s="50">
        <f>'Расчет дотаций'!V216-1</f>
        <v>-0.13367370644139387</v>
      </c>
      <c r="S214" s="50">
        <f>R214*'Расчет дотаций'!W216</f>
        <v>-1.3367370644139387</v>
      </c>
      <c r="T214" s="51">
        <f t="shared" si="33"/>
        <v>-20.375625900446572</v>
      </c>
      <c r="U214" s="50">
        <f>'Расчет дотаций'!Z216-1</f>
        <v>9.9271725503134345E-2</v>
      </c>
      <c r="V214" s="50">
        <f>U214*'Расчет дотаций'!AA216</f>
        <v>0.99271725503134345</v>
      </c>
      <c r="W214" s="51">
        <f t="shared" si="34"/>
        <v>15.131798131373747</v>
      </c>
      <c r="X214" s="50">
        <f>'Расчет дотаций'!AD216-1</f>
        <v>0.21376207992236296</v>
      </c>
      <c r="Y214" s="50">
        <f>X214*'Расчет дотаций'!AE216</f>
        <v>2.1376207992236296</v>
      </c>
      <c r="Z214" s="51">
        <f t="shared" si="35"/>
        <v>32.583342589584078</v>
      </c>
      <c r="AA214" s="50" t="s">
        <v>439</v>
      </c>
      <c r="AB214" s="50" t="s">
        <v>439</v>
      </c>
      <c r="AC214" s="94" t="s">
        <v>439</v>
      </c>
      <c r="AD214" s="52">
        <f t="shared" si="36"/>
        <v>5.7797751072906571</v>
      </c>
    </row>
    <row r="215" spans="1:30" ht="15" customHeight="1">
      <c r="A215" s="56" t="s">
        <v>198</v>
      </c>
      <c r="B215" s="49">
        <f>'Расчет дотаций'!AM217</f>
        <v>0</v>
      </c>
      <c r="C215" s="50">
        <f>'Расчет дотаций'!B217-1</f>
        <v>-1</v>
      </c>
      <c r="D215" s="50">
        <f>C215*'Расчет дотаций'!C217</f>
        <v>0</v>
      </c>
      <c r="E215" s="51" t="e">
        <f t="shared" si="28"/>
        <v>#DIV/0!</v>
      </c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  <c r="W215" s="58"/>
      <c r="X215" s="58"/>
      <c r="Y215" s="58"/>
      <c r="Z215" s="58"/>
      <c r="AA215" s="58"/>
      <c r="AB215" s="58"/>
      <c r="AC215" s="58"/>
      <c r="AD215" s="58"/>
    </row>
    <row r="216" spans="1:30" ht="15" customHeight="1">
      <c r="A216" s="59" t="s">
        <v>199</v>
      </c>
      <c r="B216" s="49">
        <f>'Расчет дотаций'!AM218</f>
        <v>22.300000000000011</v>
      </c>
      <c r="C216" s="50">
        <f>'Расчет дотаций'!B218-1</f>
        <v>0</v>
      </c>
      <c r="D216" s="50">
        <f>C216*'Расчет дотаций'!C218</f>
        <v>0</v>
      </c>
      <c r="E216" s="51">
        <f t="shared" si="28"/>
        <v>0</v>
      </c>
      <c r="F216" s="50">
        <f>'Расчет дотаций'!F218-1</f>
        <v>3.81907008086253E-2</v>
      </c>
      <c r="G216" s="50">
        <f>F216*'Расчет дотаций'!G218</f>
        <v>0.381907008086253</v>
      </c>
      <c r="H216" s="51">
        <f t="shared" si="29"/>
        <v>1.4825775127116843</v>
      </c>
      <c r="I216" s="50">
        <f>'Расчет дотаций'!J218-1</f>
        <v>0.27180537772087066</v>
      </c>
      <c r="J216" s="50">
        <f>I216*'Расчет дотаций'!K218</f>
        <v>4.0770806658130603</v>
      </c>
      <c r="K216" s="51">
        <f t="shared" si="30"/>
        <v>15.827382018820837</v>
      </c>
      <c r="L216" s="50">
        <f>'Расчет дотаций'!N218-1</f>
        <v>3.3783783783782884E-3</v>
      </c>
      <c r="M216" s="50">
        <f>L216*'Расчет дотаций'!O218</f>
        <v>5.0675675675674325E-2</v>
      </c>
      <c r="N216" s="51">
        <f t="shared" si="31"/>
        <v>0.19672489796588682</v>
      </c>
      <c r="O216" s="50">
        <f>'Расчет дотаций'!R218-1</f>
        <v>0.24538447928093698</v>
      </c>
      <c r="P216" s="50">
        <f>O216*'Расчет дотаций'!S218</f>
        <v>1.2269223964046849</v>
      </c>
      <c r="Q216" s="51">
        <f t="shared" si="32"/>
        <v>4.7629593493636477</v>
      </c>
      <c r="R216" s="50">
        <f>'Расчет дотаций'!V218-1</f>
        <v>0.10304827118644067</v>
      </c>
      <c r="S216" s="50">
        <f>R216*'Расчет дотаций'!W218</f>
        <v>1.0304827118644067</v>
      </c>
      <c r="T216" s="51">
        <f t="shared" si="33"/>
        <v>4.0003730319169186</v>
      </c>
      <c r="U216" s="50">
        <f>'Расчет дотаций'!Z218-1</f>
        <v>-1.9891787709497066E-2</v>
      </c>
      <c r="V216" s="50">
        <f>U216*'Расчет дотаций'!AA218</f>
        <v>-0.19891787709497066</v>
      </c>
      <c r="W216" s="51">
        <f t="shared" si="34"/>
        <v>-0.77220675508197267</v>
      </c>
      <c r="X216" s="50">
        <f>'Расчет дотаций'!AD218-1</f>
        <v>-8.2374517374517287E-2</v>
      </c>
      <c r="Y216" s="50">
        <f>X216*'Расчет дотаций'!AE218</f>
        <v>-0.82374517374517287</v>
      </c>
      <c r="Z216" s="51">
        <f t="shared" si="35"/>
        <v>-3.1978100556969928</v>
      </c>
      <c r="AA216" s="50" t="s">
        <v>439</v>
      </c>
      <c r="AB216" s="50" t="s">
        <v>439</v>
      </c>
      <c r="AC216" s="94" t="s">
        <v>439</v>
      </c>
      <c r="AD216" s="52">
        <f t="shared" si="36"/>
        <v>5.7444054070039368</v>
      </c>
    </row>
    <row r="217" spans="1:30" ht="15" customHeight="1">
      <c r="A217" s="59" t="s">
        <v>200</v>
      </c>
      <c r="B217" s="49">
        <f>'Расчет дотаций'!AM219</f>
        <v>142.69999999999982</v>
      </c>
      <c r="C217" s="50">
        <f>'Расчет дотаций'!B219-1</f>
        <v>0</v>
      </c>
      <c r="D217" s="50">
        <f>C217*'Расчет дотаций'!C219</f>
        <v>0</v>
      </c>
      <c r="E217" s="51">
        <f t="shared" si="28"/>
        <v>0</v>
      </c>
      <c r="F217" s="50">
        <f>'Расчет дотаций'!F219-1</f>
        <v>3.81907008086253E-2</v>
      </c>
      <c r="G217" s="50">
        <f>F217*'Расчет дотаций'!G219</f>
        <v>0.381907008086253</v>
      </c>
      <c r="H217" s="51">
        <f t="shared" si="29"/>
        <v>9.4871664154240793</v>
      </c>
      <c r="I217" s="50">
        <f>'Расчет дотаций'!J219-1</f>
        <v>0.27180537772087066</v>
      </c>
      <c r="J217" s="50">
        <f>I217*'Расчет дотаций'!K219</f>
        <v>4.0770806658130603</v>
      </c>
      <c r="K217" s="51">
        <f t="shared" si="30"/>
        <v>101.28104995900131</v>
      </c>
      <c r="L217" s="50">
        <f>'Расчет дотаций'!N219-1</f>
        <v>3.3783783783782884E-3</v>
      </c>
      <c r="M217" s="50">
        <f>L217*'Расчет дотаций'!O219</f>
        <v>5.0675675675674325E-2</v>
      </c>
      <c r="N217" s="51">
        <f t="shared" si="31"/>
        <v>1.2588629120956054</v>
      </c>
      <c r="O217" s="50">
        <f>'Расчет дотаций'!R219-1</f>
        <v>0.24538447928093698</v>
      </c>
      <c r="P217" s="50">
        <f>O217*'Расчет дотаций'!S219</f>
        <v>1.2269223964046849</v>
      </c>
      <c r="Q217" s="51">
        <f t="shared" si="32"/>
        <v>30.478668123506335</v>
      </c>
      <c r="R217" s="50">
        <f>'Расчет дотаций'!V219-1</f>
        <v>0.10304827118644067</v>
      </c>
      <c r="S217" s="50">
        <f>R217*'Расчет дотаций'!W219</f>
        <v>1.0304827118644067</v>
      </c>
      <c r="T217" s="51">
        <f t="shared" si="33"/>
        <v>25.598799625764276</v>
      </c>
      <c r="U217" s="50">
        <f>'Расчет дотаций'!Z219-1</f>
        <v>-1.9891787709497066E-2</v>
      </c>
      <c r="V217" s="50">
        <f>U217*'Расчет дотаций'!AA219</f>
        <v>-0.19891787709497066</v>
      </c>
      <c r="W217" s="51">
        <f t="shared" si="34"/>
        <v>-4.9414306704124344</v>
      </c>
      <c r="X217" s="50">
        <f>'Расчет дотаций'!AD219-1</f>
        <v>-8.2374517374517287E-2</v>
      </c>
      <c r="Y217" s="50">
        <f>X217*'Расчет дотаций'!AE219</f>
        <v>-0.82374517374517287</v>
      </c>
      <c r="Z217" s="51">
        <f t="shared" si="35"/>
        <v>-20.463116365379371</v>
      </c>
      <c r="AA217" s="50" t="s">
        <v>439</v>
      </c>
      <c r="AB217" s="50" t="s">
        <v>439</v>
      </c>
      <c r="AC217" s="94" t="s">
        <v>439</v>
      </c>
      <c r="AD217" s="52">
        <f t="shared" si="36"/>
        <v>5.7444054070039368</v>
      </c>
    </row>
    <row r="218" spans="1:30" ht="15" customHeight="1">
      <c r="A218" s="59" t="s">
        <v>201</v>
      </c>
      <c r="B218" s="49">
        <f>'Расчет дотаций'!AM220</f>
        <v>1.5</v>
      </c>
      <c r="C218" s="50">
        <f>'Расчет дотаций'!B220-1</f>
        <v>0</v>
      </c>
      <c r="D218" s="50">
        <f>C218*'Расчет дотаций'!C220</f>
        <v>0</v>
      </c>
      <c r="E218" s="51">
        <f t="shared" si="28"/>
        <v>0</v>
      </c>
      <c r="F218" s="50">
        <f>'Расчет дотаций'!F220-1</f>
        <v>3.81907008086253E-2</v>
      </c>
      <c r="G218" s="50">
        <f>F218*'Расчет дотаций'!G220</f>
        <v>0.381907008086253</v>
      </c>
      <c r="H218" s="51">
        <f t="shared" si="29"/>
        <v>9.9724944801234311E-2</v>
      </c>
      <c r="I218" s="50">
        <f>'Расчет дотаций'!J220-1</f>
        <v>0.27180537772087066</v>
      </c>
      <c r="J218" s="50">
        <f>I218*'Расчет дотаций'!K220</f>
        <v>4.0770806658130603</v>
      </c>
      <c r="K218" s="51">
        <f t="shared" si="30"/>
        <v>1.0646221088892933</v>
      </c>
      <c r="L218" s="50">
        <f>'Расчет дотаций'!N220-1</f>
        <v>3.3783783783782884E-3</v>
      </c>
      <c r="M218" s="50">
        <f>L218*'Расчет дотаций'!O220</f>
        <v>5.0675675675674325E-2</v>
      </c>
      <c r="N218" s="51">
        <f t="shared" si="31"/>
        <v>1.3232616455104488E-2</v>
      </c>
      <c r="O218" s="50">
        <f>'Расчет дотаций'!R220-1</f>
        <v>0.24538447928093698</v>
      </c>
      <c r="P218" s="50">
        <f>O218*'Расчет дотаций'!S220</f>
        <v>1.2269223964046849</v>
      </c>
      <c r="Q218" s="51">
        <f t="shared" si="32"/>
        <v>0.32037843157154561</v>
      </c>
      <c r="R218" s="50">
        <f>'Расчет дотаций'!V220-1</f>
        <v>0.10304827118644067</v>
      </c>
      <c r="S218" s="50">
        <f>R218*'Расчет дотаций'!W220</f>
        <v>1.0304827118644067</v>
      </c>
      <c r="T218" s="51">
        <f t="shared" si="33"/>
        <v>0.269083387797102</v>
      </c>
      <c r="U218" s="50">
        <f>'Расчет дотаций'!Z220-1</f>
        <v>-1.9891787709497066E-2</v>
      </c>
      <c r="V218" s="50">
        <f>U218*'Расчет дотаций'!AA220</f>
        <v>-0.19891787709497066</v>
      </c>
      <c r="W218" s="51">
        <f t="shared" si="34"/>
        <v>-5.1942158413585571E-2</v>
      </c>
      <c r="X218" s="50">
        <f>'Расчет дотаций'!AD220-1</f>
        <v>-8.2374517374517287E-2</v>
      </c>
      <c r="Y218" s="50">
        <f>X218*'Расчет дотаций'!AE220</f>
        <v>-0.82374517374517287</v>
      </c>
      <c r="Z218" s="51">
        <f t="shared" si="35"/>
        <v>-0.21509933110069449</v>
      </c>
      <c r="AA218" s="50" t="s">
        <v>439</v>
      </c>
      <c r="AB218" s="50" t="s">
        <v>439</v>
      </c>
      <c r="AC218" s="94" t="s">
        <v>439</v>
      </c>
      <c r="AD218" s="52">
        <f t="shared" si="36"/>
        <v>5.7444054070039368</v>
      </c>
    </row>
    <row r="219" spans="1:30" ht="15" customHeight="1">
      <c r="A219" s="59" t="s">
        <v>202</v>
      </c>
      <c r="B219" s="49">
        <f>'Расчет дотаций'!AM221</f>
        <v>96.599999999999909</v>
      </c>
      <c r="C219" s="50">
        <f>'Расчет дотаций'!B221-1</f>
        <v>0</v>
      </c>
      <c r="D219" s="50">
        <f>C219*'Расчет дотаций'!C221</f>
        <v>0</v>
      </c>
      <c r="E219" s="51">
        <f t="shared" si="28"/>
        <v>0</v>
      </c>
      <c r="F219" s="50">
        <f>'Расчет дотаций'!F221-1</f>
        <v>3.81907008086253E-2</v>
      </c>
      <c r="G219" s="50">
        <f>F219*'Расчет дотаций'!G221</f>
        <v>0.381907008086253</v>
      </c>
      <c r="H219" s="51">
        <f t="shared" si="29"/>
        <v>6.4222864451994832</v>
      </c>
      <c r="I219" s="50">
        <f>'Расчет дотаций'!J221-1</f>
        <v>0.27180537772087066</v>
      </c>
      <c r="J219" s="50">
        <f>I219*'Расчет дотаций'!K221</f>
        <v>4.0770806658130603</v>
      </c>
      <c r="K219" s="51">
        <f t="shared" si="30"/>
        <v>68.561663812470428</v>
      </c>
      <c r="L219" s="50">
        <f>'Расчет дотаций'!N221-1</f>
        <v>3.3783783783782884E-3</v>
      </c>
      <c r="M219" s="50">
        <f>L219*'Расчет дотаций'!O221</f>
        <v>5.0675675675674325E-2</v>
      </c>
      <c r="N219" s="51">
        <f t="shared" si="31"/>
        <v>0.85218049970872822</v>
      </c>
      <c r="O219" s="50">
        <f>'Расчет дотаций'!R221-1</f>
        <v>0.24538447928093698</v>
      </c>
      <c r="P219" s="50">
        <f>O219*'Расчет дотаций'!S221</f>
        <v>1.2269223964046849</v>
      </c>
      <c r="Q219" s="51">
        <f t="shared" si="32"/>
        <v>20.632370993207516</v>
      </c>
      <c r="R219" s="50">
        <f>'Расчет дотаций'!V221-1</f>
        <v>0.10304827118644067</v>
      </c>
      <c r="S219" s="50">
        <f>R219*'Расчет дотаций'!W221</f>
        <v>1.0304827118644067</v>
      </c>
      <c r="T219" s="51">
        <f t="shared" si="33"/>
        <v>17.328970174133357</v>
      </c>
      <c r="U219" s="50">
        <f>'Расчет дотаций'!Z221-1</f>
        <v>-1.9891787709497066E-2</v>
      </c>
      <c r="V219" s="50">
        <f>U219*'Расчет дотаций'!AA221</f>
        <v>-0.19891787709497066</v>
      </c>
      <c r="W219" s="51">
        <f t="shared" si="34"/>
        <v>-3.3450750018349078</v>
      </c>
      <c r="X219" s="50">
        <f>'Расчет дотаций'!AD221-1</f>
        <v>-8.2374517374517287E-2</v>
      </c>
      <c r="Y219" s="50">
        <f>X219*'Расчет дотаций'!AE221</f>
        <v>-0.82374517374517287</v>
      </c>
      <c r="Z219" s="51">
        <f t="shared" si="35"/>
        <v>-13.85239692288471</v>
      </c>
      <c r="AA219" s="50" t="s">
        <v>439</v>
      </c>
      <c r="AB219" s="50" t="s">
        <v>439</v>
      </c>
      <c r="AC219" s="94" t="s">
        <v>439</v>
      </c>
      <c r="AD219" s="52">
        <f t="shared" si="36"/>
        <v>5.7444054070039368</v>
      </c>
    </row>
    <row r="220" spans="1:30" ht="15" customHeight="1">
      <c r="A220" s="59" t="s">
        <v>203</v>
      </c>
      <c r="B220" s="49">
        <f>'Расчет дотаций'!AM222</f>
        <v>211.69999999999982</v>
      </c>
      <c r="C220" s="50">
        <f>'Расчет дотаций'!B222-1</f>
        <v>0</v>
      </c>
      <c r="D220" s="50">
        <f>C220*'Расчет дотаций'!C222</f>
        <v>0</v>
      </c>
      <c r="E220" s="51">
        <f t="shared" si="28"/>
        <v>0</v>
      </c>
      <c r="F220" s="50">
        <f>'Расчет дотаций'!F222-1</f>
        <v>3.81907008086253E-2</v>
      </c>
      <c r="G220" s="50">
        <f>F220*'Расчет дотаций'!G222</f>
        <v>0.381907008086253</v>
      </c>
      <c r="H220" s="51">
        <f t="shared" si="29"/>
        <v>14.074513876280855</v>
      </c>
      <c r="I220" s="50">
        <f>'Расчет дотаций'!J222-1</f>
        <v>0.27180537772087066</v>
      </c>
      <c r="J220" s="50">
        <f>I220*'Расчет дотаций'!K222</f>
        <v>4.0770806658130603</v>
      </c>
      <c r="K220" s="51">
        <f t="shared" si="30"/>
        <v>150.2536669679088</v>
      </c>
      <c r="L220" s="50">
        <f>'Расчет дотаций'!N222-1</f>
        <v>3.3783783783782884E-3</v>
      </c>
      <c r="M220" s="50">
        <f>L220*'Расчет дотаций'!O222</f>
        <v>5.0675675675674325E-2</v>
      </c>
      <c r="N220" s="51">
        <f t="shared" si="31"/>
        <v>1.8675632690304118</v>
      </c>
      <c r="O220" s="50">
        <f>'Расчет дотаций'!R222-1</f>
        <v>0.24538447928093698</v>
      </c>
      <c r="P220" s="50">
        <f>O220*'Расчет дотаций'!S222</f>
        <v>1.2269223964046849</v>
      </c>
      <c r="Q220" s="51">
        <f t="shared" si="32"/>
        <v>45.21607597579743</v>
      </c>
      <c r="R220" s="50">
        <f>'Расчет дотаций'!V222-1</f>
        <v>0.10304827118644067</v>
      </c>
      <c r="S220" s="50">
        <f>R220*'Расчет дотаций'!W222</f>
        <v>1.0304827118644067</v>
      </c>
      <c r="T220" s="51">
        <f t="shared" si="33"/>
        <v>37.976635464430963</v>
      </c>
      <c r="U220" s="50">
        <f>'Расчет дотаций'!Z222-1</f>
        <v>-1.9891787709497066E-2</v>
      </c>
      <c r="V220" s="50">
        <f>U220*'Расчет дотаций'!AA222</f>
        <v>-0.19891787709497066</v>
      </c>
      <c r="W220" s="51">
        <f t="shared" si="34"/>
        <v>-7.3307699574373713</v>
      </c>
      <c r="X220" s="50">
        <f>'Расчет дотаций'!AD222-1</f>
        <v>-8.2374517374517287E-2</v>
      </c>
      <c r="Y220" s="50">
        <f>X220*'Расчет дотаций'!AE222</f>
        <v>-0.82374517374517287</v>
      </c>
      <c r="Z220" s="51">
        <f t="shared" si="35"/>
        <v>-30.357685596011319</v>
      </c>
      <c r="AA220" s="50" t="s">
        <v>439</v>
      </c>
      <c r="AB220" s="50" t="s">
        <v>439</v>
      </c>
      <c r="AC220" s="94" t="s">
        <v>439</v>
      </c>
      <c r="AD220" s="52">
        <f t="shared" si="36"/>
        <v>5.7444054070039368</v>
      </c>
    </row>
    <row r="221" spans="1:30" ht="15" customHeight="1">
      <c r="A221" s="59" t="s">
        <v>204</v>
      </c>
      <c r="B221" s="49">
        <f>'Расчет дотаций'!AM223</f>
        <v>151.69999999999982</v>
      </c>
      <c r="C221" s="50">
        <f>'Расчет дотаций'!B223-1</f>
        <v>0</v>
      </c>
      <c r="D221" s="50">
        <f>C221*'Расчет дотаций'!C223</f>
        <v>0</v>
      </c>
      <c r="E221" s="51">
        <f t="shared" si="28"/>
        <v>0</v>
      </c>
      <c r="F221" s="50">
        <f>'Расчет дотаций'!F223-1</f>
        <v>3.81907008086253E-2</v>
      </c>
      <c r="G221" s="50">
        <f>F221*'Расчет дотаций'!G223</f>
        <v>0.381907008086253</v>
      </c>
      <c r="H221" s="51">
        <f t="shared" si="29"/>
        <v>10.085516084231484</v>
      </c>
      <c r="I221" s="50">
        <f>'Расчет дотаций'!J223-1</f>
        <v>0.27180537772087066</v>
      </c>
      <c r="J221" s="50">
        <f>I221*'Расчет дотаций'!K223</f>
        <v>4.0770806658130603</v>
      </c>
      <c r="K221" s="51">
        <f t="shared" si="30"/>
        <v>107.66878261233707</v>
      </c>
      <c r="L221" s="50">
        <f>'Расчет дотаций'!N223-1</f>
        <v>3.3783783783782884E-3</v>
      </c>
      <c r="M221" s="50">
        <f>L221*'Расчет дотаций'!O223</f>
        <v>5.0675675675674325E-2</v>
      </c>
      <c r="N221" s="51">
        <f t="shared" si="31"/>
        <v>1.3382586108262322</v>
      </c>
      <c r="O221" s="50">
        <f>'Расчет дотаций'!R223-1</f>
        <v>0.24538447928093698</v>
      </c>
      <c r="P221" s="50">
        <f>O221*'Расчет дотаций'!S223</f>
        <v>1.2269223964046849</v>
      </c>
      <c r="Q221" s="51">
        <f t="shared" si="32"/>
        <v>32.400938712935606</v>
      </c>
      <c r="R221" s="50">
        <f>'Расчет дотаций'!V223-1</f>
        <v>0.10304827118644067</v>
      </c>
      <c r="S221" s="50">
        <f>R221*'Расчет дотаций'!W223</f>
        <v>1.0304827118644067</v>
      </c>
      <c r="T221" s="51">
        <f t="shared" si="33"/>
        <v>27.213299952546883</v>
      </c>
      <c r="U221" s="50">
        <f>'Расчет дотаций'!Z223-1</f>
        <v>-1.9891787709497066E-2</v>
      </c>
      <c r="V221" s="50">
        <f>U221*'Расчет дотаций'!AA223</f>
        <v>-0.19891787709497066</v>
      </c>
      <c r="W221" s="51">
        <f t="shared" si="34"/>
        <v>-5.253083620893948</v>
      </c>
      <c r="X221" s="50">
        <f>'Расчет дотаций'!AD223-1</f>
        <v>-8.2374517374517287E-2</v>
      </c>
      <c r="Y221" s="50">
        <f>X221*'Расчет дотаций'!AE223</f>
        <v>-0.82374517374517287</v>
      </c>
      <c r="Z221" s="51">
        <f t="shared" si="35"/>
        <v>-21.753712351983538</v>
      </c>
      <c r="AA221" s="50" t="s">
        <v>439</v>
      </c>
      <c r="AB221" s="50" t="s">
        <v>439</v>
      </c>
      <c r="AC221" s="94" t="s">
        <v>439</v>
      </c>
      <c r="AD221" s="52">
        <f t="shared" si="36"/>
        <v>5.7444054070039368</v>
      </c>
    </row>
    <row r="222" spans="1:30" ht="15" customHeight="1">
      <c r="A222" s="59" t="s">
        <v>205</v>
      </c>
      <c r="B222" s="49">
        <f>'Расчет дотаций'!AM224</f>
        <v>4.2999999999999972</v>
      </c>
      <c r="C222" s="50">
        <f>'Расчет дотаций'!B224-1</f>
        <v>0</v>
      </c>
      <c r="D222" s="50">
        <f>C222*'Расчет дотаций'!C224</f>
        <v>0</v>
      </c>
      <c r="E222" s="51">
        <f t="shared" si="28"/>
        <v>0</v>
      </c>
      <c r="F222" s="50">
        <f>'Расчет дотаций'!F224-1</f>
        <v>3.81907008086253E-2</v>
      </c>
      <c r="G222" s="50">
        <f>F222*'Расчет дотаций'!G224</f>
        <v>0.381907008086253</v>
      </c>
      <c r="H222" s="51">
        <f t="shared" si="29"/>
        <v>0.28587817509687147</v>
      </c>
      <c r="I222" s="50">
        <f>'Расчет дотаций'!J224-1</f>
        <v>0.27180537772087066</v>
      </c>
      <c r="J222" s="50">
        <f>I222*'Расчет дотаций'!K224</f>
        <v>4.0770806658130603</v>
      </c>
      <c r="K222" s="51">
        <f t="shared" si="30"/>
        <v>3.0519167121493056</v>
      </c>
      <c r="L222" s="50">
        <f>'Расчет дотаций'!N224-1</f>
        <v>3.3783783783782884E-3</v>
      </c>
      <c r="M222" s="50">
        <f>L222*'Расчет дотаций'!O224</f>
        <v>5.0675675675674325E-2</v>
      </c>
      <c r="N222" s="51">
        <f t="shared" si="31"/>
        <v>3.7933500504632844E-2</v>
      </c>
      <c r="O222" s="50">
        <f>'Расчет дотаций'!R224-1</f>
        <v>0.24538447928093698</v>
      </c>
      <c r="P222" s="50">
        <f>O222*'Расчет дотаций'!S224</f>
        <v>1.2269223964046849</v>
      </c>
      <c r="Q222" s="51">
        <f t="shared" si="32"/>
        <v>0.91841817050509678</v>
      </c>
      <c r="R222" s="50">
        <f>'Расчет дотаций'!V224-1</f>
        <v>0.10304827118644067</v>
      </c>
      <c r="S222" s="50">
        <f>R222*'Расчет дотаций'!W224</f>
        <v>1.0304827118644067</v>
      </c>
      <c r="T222" s="51">
        <f t="shared" si="33"/>
        <v>0.77137237835169203</v>
      </c>
      <c r="U222" s="50">
        <f>'Расчет дотаций'!Z224-1</f>
        <v>-1.9891787709497066E-2</v>
      </c>
      <c r="V222" s="50">
        <f>U222*'Расчет дотаций'!AA224</f>
        <v>-0.19891787709497066</v>
      </c>
      <c r="W222" s="51">
        <f t="shared" si="34"/>
        <v>-0.14890085411894521</v>
      </c>
      <c r="X222" s="50">
        <f>'Расчет дотаций'!AD224-1</f>
        <v>-8.2374517374517287E-2</v>
      </c>
      <c r="Y222" s="50">
        <f>X222*'Расчет дотаций'!AE224</f>
        <v>-0.82374517374517287</v>
      </c>
      <c r="Z222" s="51">
        <f t="shared" si="35"/>
        <v>-0.61661808248865702</v>
      </c>
      <c r="AA222" s="50" t="s">
        <v>439</v>
      </c>
      <c r="AB222" s="50" t="s">
        <v>439</v>
      </c>
      <c r="AC222" s="94" t="s">
        <v>439</v>
      </c>
      <c r="AD222" s="52">
        <f t="shared" si="36"/>
        <v>5.7444054070039368</v>
      </c>
    </row>
    <row r="223" spans="1:30" ht="15" customHeight="1">
      <c r="A223" s="59" t="s">
        <v>206</v>
      </c>
      <c r="B223" s="49">
        <f>'Расчет дотаций'!AM225</f>
        <v>161.19999999999982</v>
      </c>
      <c r="C223" s="50">
        <f>'Расчет дотаций'!B225-1</f>
        <v>0</v>
      </c>
      <c r="D223" s="50">
        <f>C223*'Расчет дотаций'!C225</f>
        <v>0</v>
      </c>
      <c r="E223" s="51">
        <f t="shared" si="28"/>
        <v>0</v>
      </c>
      <c r="F223" s="50">
        <f>'Расчет дотаций'!F225-1</f>
        <v>3.81907008086253E-2</v>
      </c>
      <c r="G223" s="50">
        <f>F223*'Расчет дотаций'!G225</f>
        <v>0.381907008086253</v>
      </c>
      <c r="H223" s="51">
        <f t="shared" si="29"/>
        <v>10.717107401305968</v>
      </c>
      <c r="I223" s="50">
        <f>'Расчет дотаций'!J225-1</f>
        <v>0.27180537772087066</v>
      </c>
      <c r="J223" s="50">
        <f>I223*'Расчет дотаций'!K225</f>
        <v>4.0770806658130603</v>
      </c>
      <c r="K223" s="51">
        <f t="shared" si="30"/>
        <v>114.41138930196925</v>
      </c>
      <c r="L223" s="50">
        <f>'Расчет дотаций'!N225-1</f>
        <v>3.3783783783782884E-3</v>
      </c>
      <c r="M223" s="50">
        <f>L223*'Расчет дотаций'!O225</f>
        <v>5.0675675675674325E-2</v>
      </c>
      <c r="N223" s="51">
        <f t="shared" si="31"/>
        <v>1.4220651817085608</v>
      </c>
      <c r="O223" s="50">
        <f>'Расчет дотаций'!R225-1</f>
        <v>0.24538447928093698</v>
      </c>
      <c r="P223" s="50">
        <f>O223*'Расчет дотаций'!S225</f>
        <v>1.2269223964046849</v>
      </c>
      <c r="Q223" s="51">
        <f t="shared" si="32"/>
        <v>34.430002112888729</v>
      </c>
      <c r="R223" s="50">
        <f>'Расчет дотаций'!V225-1</f>
        <v>0.10304827118644067</v>
      </c>
      <c r="S223" s="50">
        <f>R223*'Расчет дотаций'!W225</f>
        <v>1.0304827118644067</v>
      </c>
      <c r="T223" s="51">
        <f t="shared" si="33"/>
        <v>28.917494741928532</v>
      </c>
      <c r="U223" s="50">
        <f>'Расчет дотаций'!Z225-1</f>
        <v>-1.9891787709497066E-2</v>
      </c>
      <c r="V223" s="50">
        <f>U223*'Расчет дотаций'!AA225</f>
        <v>-0.19891787709497066</v>
      </c>
      <c r="W223" s="51">
        <f t="shared" si="34"/>
        <v>-5.5820506241799901</v>
      </c>
      <c r="X223" s="50">
        <f>'Расчет дотаций'!AD225-1</f>
        <v>-8.2374517374517287E-2</v>
      </c>
      <c r="Y223" s="50">
        <f>X223*'Расчет дотаций'!AE225</f>
        <v>-0.82374517374517287</v>
      </c>
      <c r="Z223" s="51">
        <f t="shared" si="35"/>
        <v>-23.116008115621273</v>
      </c>
      <c r="AA223" s="50" t="s">
        <v>439</v>
      </c>
      <c r="AB223" s="50" t="s">
        <v>439</v>
      </c>
      <c r="AC223" s="94" t="s">
        <v>439</v>
      </c>
      <c r="AD223" s="52">
        <f t="shared" si="36"/>
        <v>5.7444054070039368</v>
      </c>
    </row>
    <row r="224" spans="1:30" ht="15" customHeight="1">
      <c r="A224" s="59" t="s">
        <v>207</v>
      </c>
      <c r="B224" s="49">
        <f>'Расчет дотаций'!AM226</f>
        <v>16.099999999999994</v>
      </c>
      <c r="C224" s="50">
        <f>'Расчет дотаций'!B226-1</f>
        <v>0</v>
      </c>
      <c r="D224" s="50">
        <f>C224*'Расчет дотаций'!C226</f>
        <v>0</v>
      </c>
      <c r="E224" s="51">
        <f t="shared" si="28"/>
        <v>0</v>
      </c>
      <c r="F224" s="50">
        <f>'Расчет дотаций'!F226-1</f>
        <v>3.81907008086253E-2</v>
      </c>
      <c r="G224" s="50">
        <f>F224*'Расчет дотаций'!G226</f>
        <v>0.381907008086253</v>
      </c>
      <c r="H224" s="51">
        <f t="shared" si="29"/>
        <v>1.0703810741999145</v>
      </c>
      <c r="I224" s="50">
        <f>'Расчет дотаций'!J226-1</f>
        <v>0.27180537772087066</v>
      </c>
      <c r="J224" s="50">
        <f>I224*'Расчет дотаций'!K226</f>
        <v>4.0770806658130603</v>
      </c>
      <c r="K224" s="51">
        <f t="shared" si="30"/>
        <v>11.426943968745077</v>
      </c>
      <c r="L224" s="50">
        <f>'Расчет дотаций'!N226-1</f>
        <v>3.3783783783782884E-3</v>
      </c>
      <c r="M224" s="50">
        <f>L224*'Расчет дотаций'!O226</f>
        <v>5.0675675675674325E-2</v>
      </c>
      <c r="N224" s="51">
        <f t="shared" si="31"/>
        <v>0.14203008328478811</v>
      </c>
      <c r="O224" s="50">
        <f>'Расчет дотаций'!R226-1</f>
        <v>0.24538447928093698</v>
      </c>
      <c r="P224" s="50">
        <f>O224*'Расчет дотаций'!S226</f>
        <v>1.2269223964046849</v>
      </c>
      <c r="Q224" s="51">
        <f t="shared" si="32"/>
        <v>3.4387284988679214</v>
      </c>
      <c r="R224" s="50">
        <f>'Расчет дотаций'!V226-1</f>
        <v>0.10304827118644067</v>
      </c>
      <c r="S224" s="50">
        <f>R224*'Расчет дотаций'!W226</f>
        <v>1.0304827118644067</v>
      </c>
      <c r="T224" s="51">
        <f t="shared" si="33"/>
        <v>2.8881616956888938</v>
      </c>
      <c r="U224" s="50">
        <f>'Расчет дотаций'!Z226-1</f>
        <v>-1.9891787709497066E-2</v>
      </c>
      <c r="V224" s="50">
        <f>U224*'Расчет дотаций'!AA226</f>
        <v>-0.19891787709497066</v>
      </c>
      <c r="W224" s="51">
        <f t="shared" si="34"/>
        <v>-0.55751250030581823</v>
      </c>
      <c r="X224" s="50">
        <f>'Расчет дотаций'!AD226-1</f>
        <v>-8.2374517374517287E-2</v>
      </c>
      <c r="Y224" s="50">
        <f>X224*'Расчет дотаций'!AE226</f>
        <v>-0.82374517374517287</v>
      </c>
      <c r="Z224" s="51">
        <f t="shared" si="35"/>
        <v>-2.3087328204807864</v>
      </c>
      <c r="AA224" s="50" t="s">
        <v>439</v>
      </c>
      <c r="AB224" s="50" t="s">
        <v>439</v>
      </c>
      <c r="AC224" s="94" t="s">
        <v>439</v>
      </c>
      <c r="AD224" s="52">
        <f t="shared" si="36"/>
        <v>5.7444054070039368</v>
      </c>
    </row>
    <row r="225" spans="1:30" ht="15" customHeight="1">
      <c r="A225" s="59" t="s">
        <v>208</v>
      </c>
      <c r="B225" s="49">
        <f>'Расчет дотаций'!AM227</f>
        <v>71.900000000000091</v>
      </c>
      <c r="C225" s="50">
        <f>'Расчет дотаций'!B227-1</f>
        <v>0</v>
      </c>
      <c r="D225" s="50">
        <f>C225*'Расчет дотаций'!C227</f>
        <v>0</v>
      </c>
      <c r="E225" s="51">
        <f t="shared" si="28"/>
        <v>0</v>
      </c>
      <c r="F225" s="50">
        <f>'Расчет дотаций'!F227-1</f>
        <v>3.81907008086253E-2</v>
      </c>
      <c r="G225" s="50">
        <f>F225*'Расчет дотаций'!G227</f>
        <v>0.381907008086253</v>
      </c>
      <c r="H225" s="51">
        <f t="shared" si="29"/>
        <v>4.7801490208058368</v>
      </c>
      <c r="I225" s="50">
        <f>'Расчет дотаций'!J227-1</f>
        <v>0.27180537772087066</v>
      </c>
      <c r="J225" s="50">
        <f>I225*'Расчет дотаций'!K227</f>
        <v>4.0770806658130603</v>
      </c>
      <c r="K225" s="51">
        <f t="shared" si="30"/>
        <v>51.030886419426864</v>
      </c>
      <c r="L225" s="50">
        <f>'Расчет дотаций'!N227-1</f>
        <v>3.3783783783782884E-3</v>
      </c>
      <c r="M225" s="50">
        <f>L225*'Расчет дотаций'!O227</f>
        <v>5.0675675675674325E-2</v>
      </c>
      <c r="N225" s="51">
        <f t="shared" si="31"/>
        <v>0.63428341541467592</v>
      </c>
      <c r="O225" s="50">
        <f>'Расчет дотаций'!R227-1</f>
        <v>0.24538447928093698</v>
      </c>
      <c r="P225" s="50">
        <f>O225*'Расчет дотаций'!S227</f>
        <v>1.2269223964046849</v>
      </c>
      <c r="Q225" s="51">
        <f t="shared" si="32"/>
        <v>15.356806153329439</v>
      </c>
      <c r="R225" s="50">
        <f>'Расчет дотаций'!V227-1</f>
        <v>0.10304827118644067</v>
      </c>
      <c r="S225" s="50">
        <f>R225*'Расчет дотаций'!W227</f>
        <v>1.0304827118644067</v>
      </c>
      <c r="T225" s="51">
        <f t="shared" si="33"/>
        <v>12.898063721741105</v>
      </c>
      <c r="U225" s="50">
        <f>'Расчет дотаций'!Z227-1</f>
        <v>-1.9891787709497066E-2</v>
      </c>
      <c r="V225" s="50">
        <f>U225*'Расчет дотаций'!AA227</f>
        <v>-0.19891787709497066</v>
      </c>
      <c r="W225" s="51">
        <f t="shared" si="34"/>
        <v>-2.4897607932912047</v>
      </c>
      <c r="X225" s="50">
        <f>'Расчет дотаций'!AD227-1</f>
        <v>-8.2374517374517287E-2</v>
      </c>
      <c r="Y225" s="50">
        <f>X225*'Расчет дотаций'!AE227</f>
        <v>-0.82374517374517287</v>
      </c>
      <c r="Z225" s="51">
        <f t="shared" si="35"/>
        <v>-10.310427937426635</v>
      </c>
      <c r="AA225" s="50" t="s">
        <v>439</v>
      </c>
      <c r="AB225" s="50" t="s">
        <v>439</v>
      </c>
      <c r="AC225" s="94" t="s">
        <v>439</v>
      </c>
      <c r="AD225" s="52">
        <f t="shared" si="36"/>
        <v>5.7444054070039368</v>
      </c>
    </row>
    <row r="226" spans="1:30" ht="15" customHeight="1">
      <c r="A226" s="59" t="s">
        <v>209</v>
      </c>
      <c r="B226" s="49">
        <f>'Расчет дотаций'!AM228</f>
        <v>164.5</v>
      </c>
      <c r="C226" s="50">
        <f>'Расчет дотаций'!B228-1</f>
        <v>0</v>
      </c>
      <c r="D226" s="50">
        <f>C226*'Расчет дотаций'!C228</f>
        <v>0</v>
      </c>
      <c r="E226" s="51">
        <f t="shared" si="28"/>
        <v>0</v>
      </c>
      <c r="F226" s="50">
        <f>'Расчет дотаций'!F228-1</f>
        <v>3.81907008086253E-2</v>
      </c>
      <c r="G226" s="50">
        <f>F226*'Расчет дотаций'!G228</f>
        <v>0.381907008086253</v>
      </c>
      <c r="H226" s="51">
        <f t="shared" si="29"/>
        <v>10.936502279868696</v>
      </c>
      <c r="I226" s="50">
        <f>'Расчет дотаций'!J228-1</f>
        <v>0.27180537772087066</v>
      </c>
      <c r="J226" s="50">
        <f>I226*'Расчет дотаций'!K228</f>
        <v>4.0770806658130603</v>
      </c>
      <c r="K226" s="51">
        <f t="shared" si="30"/>
        <v>116.75355794152583</v>
      </c>
      <c r="L226" s="50">
        <f>'Расчет дотаций'!N228-1</f>
        <v>3.3783783783782884E-3</v>
      </c>
      <c r="M226" s="50">
        <f>L226*'Расчет дотаций'!O228</f>
        <v>5.0675675675674325E-2</v>
      </c>
      <c r="N226" s="51">
        <f t="shared" si="31"/>
        <v>1.4511769379097923</v>
      </c>
      <c r="O226" s="50">
        <f>'Расчет дотаций'!R228-1</f>
        <v>0.24538447928093698</v>
      </c>
      <c r="P226" s="50">
        <f>O226*'Расчет дотаций'!S228</f>
        <v>1.2269223964046849</v>
      </c>
      <c r="Q226" s="51">
        <f t="shared" si="32"/>
        <v>35.134834662346165</v>
      </c>
      <c r="R226" s="50">
        <f>'Расчет дотаций'!V228-1</f>
        <v>0.10304827118644067</v>
      </c>
      <c r="S226" s="50">
        <f>R226*'Расчет дотаций'!W228</f>
        <v>1.0304827118644067</v>
      </c>
      <c r="T226" s="51">
        <f t="shared" si="33"/>
        <v>29.509478195082188</v>
      </c>
      <c r="U226" s="50">
        <f>'Расчет дотаций'!Z228-1</f>
        <v>-1.9891787709497066E-2</v>
      </c>
      <c r="V226" s="50">
        <f>U226*'Расчет дотаций'!AA228</f>
        <v>-0.19891787709497066</v>
      </c>
      <c r="W226" s="51">
        <f t="shared" si="34"/>
        <v>-5.6963233726898848</v>
      </c>
      <c r="X226" s="50">
        <f>'Расчет дотаций'!AD228-1</f>
        <v>-8.2374517374517287E-2</v>
      </c>
      <c r="Y226" s="50">
        <f>X226*'Расчет дотаций'!AE228</f>
        <v>-0.82374517374517287</v>
      </c>
      <c r="Z226" s="51">
        <f t="shared" si="35"/>
        <v>-23.589226644042824</v>
      </c>
      <c r="AA226" s="50" t="s">
        <v>439</v>
      </c>
      <c r="AB226" s="50" t="s">
        <v>439</v>
      </c>
      <c r="AC226" s="94" t="s">
        <v>439</v>
      </c>
      <c r="AD226" s="52">
        <f t="shared" si="36"/>
        <v>5.7444054070039368</v>
      </c>
    </row>
    <row r="227" spans="1:30" ht="15" customHeight="1">
      <c r="A227" s="59" t="s">
        <v>210</v>
      </c>
      <c r="B227" s="49">
        <f>'Расчет дотаций'!AM229</f>
        <v>33.299999999999955</v>
      </c>
      <c r="C227" s="50">
        <f>'Расчет дотаций'!B229-1</f>
        <v>0</v>
      </c>
      <c r="D227" s="50">
        <f>C227*'Расчет дотаций'!C229</f>
        <v>0</v>
      </c>
      <c r="E227" s="51">
        <f t="shared" si="28"/>
        <v>0</v>
      </c>
      <c r="F227" s="50">
        <f>'Расчет дотаций'!F229-1</f>
        <v>3.81907008086253E-2</v>
      </c>
      <c r="G227" s="50">
        <f>F227*'Расчет дотаций'!G229</f>
        <v>0.381907008086253</v>
      </c>
      <c r="H227" s="51">
        <f t="shared" si="29"/>
        <v>2.2138937745873988</v>
      </c>
      <c r="I227" s="50">
        <f>'Расчет дотаций'!J229-1</f>
        <v>0.27180537772087066</v>
      </c>
      <c r="J227" s="50">
        <f>I227*'Расчет дотаций'!K229</f>
        <v>4.0770806658130603</v>
      </c>
      <c r="K227" s="51">
        <f t="shared" si="30"/>
        <v>23.634610817342278</v>
      </c>
      <c r="L227" s="50">
        <f>'Расчет дотаций'!N229-1</f>
        <v>3.3783783783782884E-3</v>
      </c>
      <c r="M227" s="50">
        <f>L227*'Расчет дотаций'!O229</f>
        <v>5.0675675675674325E-2</v>
      </c>
      <c r="N227" s="51">
        <f t="shared" si="31"/>
        <v>0.29376408530331921</v>
      </c>
      <c r="O227" s="50">
        <f>'Расчет дотаций'!R229-1</f>
        <v>0.24538447928093698</v>
      </c>
      <c r="P227" s="50">
        <f>O227*'Расчет дотаций'!S229</f>
        <v>1.2269223964046849</v>
      </c>
      <c r="Q227" s="51">
        <f t="shared" si="32"/>
        <v>7.1124011808883028</v>
      </c>
      <c r="R227" s="50">
        <f>'Расчет дотаций'!V229-1</f>
        <v>0.10304827118644067</v>
      </c>
      <c r="S227" s="50">
        <f>R227*'Расчет дотаций'!W229</f>
        <v>1.0304827118644067</v>
      </c>
      <c r="T227" s="51">
        <f t="shared" si="33"/>
        <v>5.9736512090956566</v>
      </c>
      <c r="U227" s="50">
        <f>'Расчет дотаций'!Z229-1</f>
        <v>-1.9891787709497066E-2</v>
      </c>
      <c r="V227" s="50">
        <f>U227*'Расчет дотаций'!AA229</f>
        <v>-0.19891787709497066</v>
      </c>
      <c r="W227" s="51">
        <f t="shared" si="34"/>
        <v>-1.1531159167815981</v>
      </c>
      <c r="X227" s="50">
        <f>'Расчет дотаций'!AD229-1</f>
        <v>-8.2374517374517287E-2</v>
      </c>
      <c r="Y227" s="50">
        <f>X227*'Расчет дотаций'!AE229</f>
        <v>-0.82374517374517287</v>
      </c>
      <c r="Z227" s="51">
        <f t="shared" si="35"/>
        <v>-4.7752051504354105</v>
      </c>
      <c r="AA227" s="50" t="s">
        <v>439</v>
      </c>
      <c r="AB227" s="50" t="s">
        <v>439</v>
      </c>
      <c r="AC227" s="94" t="s">
        <v>439</v>
      </c>
      <c r="AD227" s="52">
        <f t="shared" si="36"/>
        <v>5.7444054070039368</v>
      </c>
    </row>
    <row r="228" spans="1:30" ht="15" customHeight="1">
      <c r="A228" s="59" t="s">
        <v>211</v>
      </c>
      <c r="B228" s="49">
        <f>'Расчет дотаций'!AM230</f>
        <v>76.200000000000045</v>
      </c>
      <c r="C228" s="50">
        <f>'Расчет дотаций'!B230-1</f>
        <v>0</v>
      </c>
      <c r="D228" s="50">
        <f>C228*'Расчет дотаций'!C230</f>
        <v>0</v>
      </c>
      <c r="E228" s="51">
        <f t="shared" si="28"/>
        <v>0</v>
      </c>
      <c r="F228" s="50">
        <f>'Расчет дотаций'!F230-1</f>
        <v>3.81907008086253E-2</v>
      </c>
      <c r="G228" s="50">
        <f>F228*'Расчет дотаций'!G230</f>
        <v>0.381907008086253</v>
      </c>
      <c r="H228" s="51">
        <f t="shared" si="29"/>
        <v>5.0660271959027057</v>
      </c>
      <c r="I228" s="50">
        <f>'Расчет дотаций'!J230-1</f>
        <v>0.27180537772087066</v>
      </c>
      <c r="J228" s="50">
        <f>I228*'Расчет дотаций'!K230</f>
        <v>4.0770806658130603</v>
      </c>
      <c r="K228" s="51">
        <f t="shared" si="30"/>
        <v>54.082803131576135</v>
      </c>
      <c r="L228" s="50">
        <f>'Расчет дотаций'!N230-1</f>
        <v>3.3783783783782884E-3</v>
      </c>
      <c r="M228" s="50">
        <f>L228*'Расчет дотаций'!O230</f>
        <v>5.0675675675674325E-2</v>
      </c>
      <c r="N228" s="51">
        <f t="shared" si="31"/>
        <v>0.67221691591930843</v>
      </c>
      <c r="O228" s="50">
        <f>'Расчет дотаций'!R230-1</f>
        <v>0.24538447928093698</v>
      </c>
      <c r="P228" s="50">
        <f>O228*'Расчет дотаций'!S230</f>
        <v>1.2269223964046849</v>
      </c>
      <c r="Q228" s="51">
        <f t="shared" si="32"/>
        <v>16.275224323834525</v>
      </c>
      <c r="R228" s="50">
        <f>'Расчет дотаций'!V230-1</f>
        <v>0.10304827118644067</v>
      </c>
      <c r="S228" s="50">
        <f>R228*'Расчет дотаций'!W230</f>
        <v>1.0304827118644067</v>
      </c>
      <c r="T228" s="51">
        <f t="shared" si="33"/>
        <v>13.66943610009279</v>
      </c>
      <c r="U228" s="50">
        <f>'Расчет дотаций'!Z230-1</f>
        <v>-1.9891787709497066E-2</v>
      </c>
      <c r="V228" s="50">
        <f>U228*'Расчет дотаций'!AA230</f>
        <v>-0.19891787709497066</v>
      </c>
      <c r="W228" s="51">
        <f t="shared" si="34"/>
        <v>-2.6386616474101485</v>
      </c>
      <c r="X228" s="50">
        <f>'Расчет дотаций'!AD230-1</f>
        <v>-8.2374517374517287E-2</v>
      </c>
      <c r="Y228" s="50">
        <f>X228*'Расчет дотаций'!AE230</f>
        <v>-0.82374517374517287</v>
      </c>
      <c r="Z228" s="51">
        <f t="shared" si="35"/>
        <v>-10.927046019915284</v>
      </c>
      <c r="AA228" s="50" t="s">
        <v>439</v>
      </c>
      <c r="AB228" s="50" t="s">
        <v>439</v>
      </c>
      <c r="AC228" s="94" t="s">
        <v>439</v>
      </c>
      <c r="AD228" s="52">
        <f t="shared" si="36"/>
        <v>5.7444054070039368</v>
      </c>
    </row>
    <row r="229" spans="1:30" ht="15" customHeight="1">
      <c r="A229" s="56" t="s">
        <v>212</v>
      </c>
      <c r="B229" s="49">
        <f>'Расчет дотаций'!AM231</f>
        <v>0</v>
      </c>
      <c r="C229" s="50">
        <f>'Расчет дотаций'!B231-1</f>
        <v>-1</v>
      </c>
      <c r="D229" s="50">
        <f>C229*'Расчет дотаций'!C231</f>
        <v>0</v>
      </c>
      <c r="E229" s="51" t="e">
        <f t="shared" si="28"/>
        <v>#DIV/0!</v>
      </c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  <c r="AB229" s="58"/>
      <c r="AC229" s="58"/>
      <c r="AD229" s="58"/>
    </row>
    <row r="230" spans="1:30" ht="15" customHeight="1">
      <c r="A230" s="59" t="s">
        <v>213</v>
      </c>
      <c r="B230" s="49">
        <f>'Расчет дотаций'!AM232</f>
        <v>-6.9000000000000909</v>
      </c>
      <c r="C230" s="50">
        <f>'Расчет дотаций'!B232-1</f>
        <v>0</v>
      </c>
      <c r="D230" s="50">
        <f>C230*'Расчет дотаций'!C232</f>
        <v>0</v>
      </c>
      <c r="E230" s="51">
        <f t="shared" si="28"/>
        <v>0</v>
      </c>
      <c r="F230" s="50">
        <f>'Расчет дотаций'!F232-1</f>
        <v>3.2354645547614469E-2</v>
      </c>
      <c r="G230" s="50">
        <f>F230*'Расчет дотаций'!G232</f>
        <v>0.32354645547614469</v>
      </c>
      <c r="H230" s="51">
        <f t="shared" si="29"/>
        <v>5.5453150489480922</v>
      </c>
      <c r="I230" s="50">
        <f>'Расчет дотаций'!J232-1</f>
        <v>6.7729083665338585E-2</v>
      </c>
      <c r="J230" s="50">
        <f>I230*'Расчет дотаций'!K232</f>
        <v>1.0159362549800788</v>
      </c>
      <c r="K230" s="51">
        <f t="shared" si="30"/>
        <v>17.412295848589114</v>
      </c>
      <c r="L230" s="50">
        <f>'Расчет дотаций'!N232-1</f>
        <v>-0.23239436619718312</v>
      </c>
      <c r="M230" s="50">
        <f>L230*'Расчет дотаций'!O232</f>
        <v>-3.4859154929577469</v>
      </c>
      <c r="N230" s="51">
        <f t="shared" si="31"/>
        <v>-59.745669641202895</v>
      </c>
      <c r="O230" s="50">
        <f>'Расчет дотаций'!R232-1</f>
        <v>5.7833333333333403E-2</v>
      </c>
      <c r="P230" s="50">
        <f>O230*'Расчет дотаций'!S232</f>
        <v>0.28916666666666702</v>
      </c>
      <c r="Q230" s="51">
        <f t="shared" si="32"/>
        <v>4.956074286028004</v>
      </c>
      <c r="R230" s="50">
        <f>'Расчет дотаций'!V232-1</f>
        <v>2.8189003115264732E-2</v>
      </c>
      <c r="S230" s="50">
        <f>R230*'Расчет дотаций'!W232</f>
        <v>0.28189003115264732</v>
      </c>
      <c r="T230" s="51">
        <f t="shared" si="33"/>
        <v>4.8313588526222482</v>
      </c>
      <c r="U230" s="50">
        <f>'Расчет дотаций'!Z232-1</f>
        <v>1.8480146890061944E-2</v>
      </c>
      <c r="V230" s="50">
        <f>U230*'Расчет дотаций'!AA232</f>
        <v>0.18480146890061944</v>
      </c>
      <c r="W230" s="51">
        <f t="shared" si="34"/>
        <v>3.1673422756376812</v>
      </c>
      <c r="X230" s="50">
        <f>'Расчет дотаций'!AD232-1</f>
        <v>9.8798783341132346E-2</v>
      </c>
      <c r="Y230" s="50">
        <f>X230*'Расчет дотаций'!AE232</f>
        <v>0.98798783341132346</v>
      </c>
      <c r="Z230" s="51">
        <f t="shared" si="35"/>
        <v>16.933283329377662</v>
      </c>
      <c r="AA230" s="50" t="s">
        <v>439</v>
      </c>
      <c r="AB230" s="50" t="s">
        <v>439</v>
      </c>
      <c r="AC230" s="94" t="s">
        <v>439</v>
      </c>
      <c r="AD230" s="52">
        <f t="shared" si="36"/>
        <v>-0.40258678237026624</v>
      </c>
    </row>
    <row r="231" spans="1:30" ht="15" customHeight="1">
      <c r="A231" s="59" t="s">
        <v>142</v>
      </c>
      <c r="B231" s="49">
        <f>'Расчет дотаций'!AM233</f>
        <v>-5.0999999999999091</v>
      </c>
      <c r="C231" s="50">
        <f>'Расчет дотаций'!B233-1</f>
        <v>0</v>
      </c>
      <c r="D231" s="50">
        <f>C231*'Расчет дотаций'!C233</f>
        <v>0</v>
      </c>
      <c r="E231" s="51">
        <f t="shared" si="28"/>
        <v>0</v>
      </c>
      <c r="F231" s="50">
        <f>'Расчет дотаций'!F233-1</f>
        <v>3.2354645547614469E-2</v>
      </c>
      <c r="G231" s="50">
        <f>F231*'Расчет дотаций'!G233</f>
        <v>0.32354645547614469</v>
      </c>
      <c r="H231" s="51">
        <f t="shared" si="29"/>
        <v>4.098711123135419</v>
      </c>
      <c r="I231" s="50">
        <f>'Расчет дотаций'!J233-1</f>
        <v>6.7729083665338585E-2</v>
      </c>
      <c r="J231" s="50">
        <f>I231*'Расчет дотаций'!K233</f>
        <v>1.0159362549800788</v>
      </c>
      <c r="K231" s="51">
        <f t="shared" si="30"/>
        <v>12.869957801130685</v>
      </c>
      <c r="L231" s="50">
        <f>'Расчет дотаций'!N233-1</f>
        <v>-0.23239436619718312</v>
      </c>
      <c r="M231" s="50">
        <f>L231*'Расчет дотаций'!O233</f>
        <v>-3.4859154929577469</v>
      </c>
      <c r="N231" s="51">
        <f t="shared" si="31"/>
        <v>-44.159842778279028</v>
      </c>
      <c r="O231" s="50">
        <f>'Расчет дотаций'!R233-1</f>
        <v>5.7833333333333403E-2</v>
      </c>
      <c r="P231" s="50">
        <f>O231*'Расчет дотаций'!S233</f>
        <v>0.28916666666666702</v>
      </c>
      <c r="Q231" s="51">
        <f t="shared" si="32"/>
        <v>3.6631853418466722</v>
      </c>
      <c r="R231" s="50">
        <f>'Расчет дотаций'!V233-1</f>
        <v>2.8189003115264732E-2</v>
      </c>
      <c r="S231" s="50">
        <f>R231*'Расчет дотаций'!W233</f>
        <v>0.28189003115264732</v>
      </c>
      <c r="T231" s="51">
        <f t="shared" si="33"/>
        <v>3.5710043693293771</v>
      </c>
      <c r="U231" s="50">
        <f>'Расчет дотаций'!Z233-1</f>
        <v>1.8480146890061944E-2</v>
      </c>
      <c r="V231" s="50">
        <f>U231*'Расчет дотаций'!AA233</f>
        <v>0.18480146890061944</v>
      </c>
      <c r="W231" s="51">
        <f t="shared" si="34"/>
        <v>2.3410790732973439</v>
      </c>
      <c r="X231" s="50">
        <f>'Расчет дотаций'!AD233-1</f>
        <v>9.8798783341132346E-2</v>
      </c>
      <c r="Y231" s="50">
        <f>X231*'Расчет дотаций'!AE233</f>
        <v>0.98798783341132346</v>
      </c>
      <c r="Z231" s="51">
        <f t="shared" si="35"/>
        <v>12.515905069539622</v>
      </c>
      <c r="AA231" s="50" t="s">
        <v>439</v>
      </c>
      <c r="AB231" s="50" t="s">
        <v>439</v>
      </c>
      <c r="AC231" s="94" t="s">
        <v>439</v>
      </c>
      <c r="AD231" s="52">
        <f t="shared" si="36"/>
        <v>-0.40258678237026624</v>
      </c>
    </row>
    <row r="232" spans="1:30" ht="15" customHeight="1">
      <c r="A232" s="59" t="s">
        <v>214</v>
      </c>
      <c r="B232" s="49">
        <f>'Расчет дотаций'!AM234</f>
        <v>-7.0999999999999091</v>
      </c>
      <c r="C232" s="50">
        <f>'Расчет дотаций'!B234-1</f>
        <v>0</v>
      </c>
      <c r="D232" s="50">
        <f>C232*'Расчет дотаций'!C234</f>
        <v>0</v>
      </c>
      <c r="E232" s="51">
        <f t="shared" si="28"/>
        <v>0</v>
      </c>
      <c r="F232" s="50">
        <f>'Расчет дотаций'!F234-1</f>
        <v>3.2354645547614469E-2</v>
      </c>
      <c r="G232" s="50">
        <f>F232*'Расчет дотаций'!G234</f>
        <v>0.32354645547614469</v>
      </c>
      <c r="H232" s="51">
        <f t="shared" si="29"/>
        <v>5.706048818482671</v>
      </c>
      <c r="I232" s="50">
        <f>'Расчет дотаций'!J234-1</f>
        <v>6.7729083665338585E-2</v>
      </c>
      <c r="J232" s="50">
        <f>I232*'Расчет дотаций'!K234</f>
        <v>1.0159362549800788</v>
      </c>
      <c r="K232" s="51">
        <f t="shared" si="30"/>
        <v>17.917000076083983</v>
      </c>
      <c r="L232" s="50">
        <f>'Расчет дотаций'!N234-1</f>
        <v>-0.23239436619718312</v>
      </c>
      <c r="M232" s="50">
        <f>L232*'Расчет дотаций'!O234</f>
        <v>-3.4859154929577469</v>
      </c>
      <c r="N232" s="51">
        <f t="shared" si="31"/>
        <v>-61.477428181526015</v>
      </c>
      <c r="O232" s="50">
        <f>'Расчет дотаций'!R234-1</f>
        <v>5.7833333333333403E-2</v>
      </c>
      <c r="P232" s="50">
        <f>O232*'Расчет дотаций'!S234</f>
        <v>0.28916666666666702</v>
      </c>
      <c r="Q232" s="51">
        <f t="shared" si="32"/>
        <v>5.099728613159118</v>
      </c>
      <c r="R232" s="50">
        <f>'Расчет дотаций'!V234-1</f>
        <v>2.8189003115264732E-2</v>
      </c>
      <c r="S232" s="50">
        <f>R232*'Расчет дотаций'!W234</f>
        <v>0.28189003115264732</v>
      </c>
      <c r="T232" s="51">
        <f t="shared" si="33"/>
        <v>4.9713982396546479</v>
      </c>
      <c r="U232" s="50">
        <f>'Расчет дотаций'!Z234-1</f>
        <v>1.8480146890061944E-2</v>
      </c>
      <c r="V232" s="50">
        <f>U232*'Расчет дотаций'!AA234</f>
        <v>0.18480146890061944</v>
      </c>
      <c r="W232" s="51">
        <f t="shared" si="34"/>
        <v>3.2591492981198478</v>
      </c>
      <c r="X232" s="50">
        <f>'Расчет дотаций'!AD234-1</f>
        <v>9.8798783341132346E-2</v>
      </c>
      <c r="Y232" s="50">
        <f>X232*'Расчет дотаций'!AE234</f>
        <v>0.98798783341132346</v>
      </c>
      <c r="Z232" s="51">
        <f t="shared" si="35"/>
        <v>17.424103136025835</v>
      </c>
      <c r="AA232" s="50" t="s">
        <v>439</v>
      </c>
      <c r="AB232" s="50" t="s">
        <v>439</v>
      </c>
      <c r="AC232" s="94" t="s">
        <v>439</v>
      </c>
      <c r="AD232" s="52">
        <f t="shared" si="36"/>
        <v>-0.40258678237026624</v>
      </c>
    </row>
    <row r="233" spans="1:30" ht="15" customHeight="1">
      <c r="A233" s="59" t="s">
        <v>215</v>
      </c>
      <c r="B233" s="49">
        <f>'Расчет дотаций'!AM235</f>
        <v>-6.2000000000000455</v>
      </c>
      <c r="C233" s="50">
        <f>'Расчет дотаций'!B235-1</f>
        <v>0</v>
      </c>
      <c r="D233" s="50">
        <f>C233*'Расчет дотаций'!C235</f>
        <v>0</v>
      </c>
      <c r="E233" s="51">
        <f t="shared" si="28"/>
        <v>0</v>
      </c>
      <c r="F233" s="50">
        <f>'Расчет дотаций'!F235-1</f>
        <v>3.2354645547614469E-2</v>
      </c>
      <c r="G233" s="50">
        <f>F233*'Расчет дотаций'!G235</f>
        <v>0.32354645547614469</v>
      </c>
      <c r="H233" s="51">
        <f t="shared" si="29"/>
        <v>4.9827468555765169</v>
      </c>
      <c r="I233" s="50">
        <f>'Расчет дотаций'!J235-1</f>
        <v>6.7729083665338585E-2</v>
      </c>
      <c r="J233" s="50">
        <f>I233*'Расчет дотаций'!K235</f>
        <v>1.0159362549800788</v>
      </c>
      <c r="K233" s="51">
        <f t="shared" si="30"/>
        <v>15.645831052355344</v>
      </c>
      <c r="L233" s="50">
        <f>'Расчет дотаций'!N235-1</f>
        <v>-0.23239436619718312</v>
      </c>
      <c r="M233" s="50">
        <f>L233*'Расчет дотаций'!O235</f>
        <v>-3.4859154929577469</v>
      </c>
      <c r="N233" s="51">
        <f t="shared" si="31"/>
        <v>-53.68451475006605</v>
      </c>
      <c r="O233" s="50">
        <f>'Расчет дотаций'!R235-1</f>
        <v>5.7833333333333403E-2</v>
      </c>
      <c r="P233" s="50">
        <f>O233*'Расчет дотаций'!S235</f>
        <v>0.28916666666666702</v>
      </c>
      <c r="Q233" s="51">
        <f t="shared" si="32"/>
        <v>4.4532841410686155</v>
      </c>
      <c r="R233" s="50">
        <f>'Расчет дотаций'!V235-1</f>
        <v>2.8189003115264732E-2</v>
      </c>
      <c r="S233" s="50">
        <f>R233*'Расчет дотаций'!W235</f>
        <v>0.28189003115264732</v>
      </c>
      <c r="T233" s="51">
        <f t="shared" si="33"/>
        <v>4.3412209980083718</v>
      </c>
      <c r="U233" s="50">
        <f>'Расчет дотаций'!Z235-1</f>
        <v>1.8480146890061944E-2</v>
      </c>
      <c r="V233" s="50">
        <f>U233*'Расчет дотаций'!AA235</f>
        <v>0.18480146890061944</v>
      </c>
      <c r="W233" s="51">
        <f t="shared" si="34"/>
        <v>2.8460176969497839</v>
      </c>
      <c r="X233" s="50">
        <f>'Расчет дотаций'!AD235-1</f>
        <v>9.8798783341132346E-2</v>
      </c>
      <c r="Y233" s="50">
        <f>X233*'Расчет дотаций'!AE235</f>
        <v>0.98798783341132346</v>
      </c>
      <c r="Z233" s="51">
        <f t="shared" si="35"/>
        <v>15.215414006107375</v>
      </c>
      <c r="AA233" s="50" t="s">
        <v>439</v>
      </c>
      <c r="AB233" s="50" t="s">
        <v>439</v>
      </c>
      <c r="AC233" s="94" t="s">
        <v>439</v>
      </c>
      <c r="AD233" s="52">
        <f t="shared" si="36"/>
        <v>-0.40258678237026624</v>
      </c>
    </row>
    <row r="234" spans="1:30" ht="15" customHeight="1">
      <c r="A234" s="59" t="s">
        <v>216</v>
      </c>
      <c r="B234" s="49">
        <f>'Расчет дотаций'!AM236</f>
        <v>-2.7999999999999545</v>
      </c>
      <c r="C234" s="50">
        <f>'Расчет дотаций'!B236-1</f>
        <v>0</v>
      </c>
      <c r="D234" s="50">
        <f>C234*'Расчет дотаций'!C236</f>
        <v>0</v>
      </c>
      <c r="E234" s="51">
        <f t="shared" si="28"/>
        <v>0</v>
      </c>
      <c r="F234" s="50">
        <f>'Расчет дотаций'!F236-1</f>
        <v>3.2354645547614469E-2</v>
      </c>
      <c r="G234" s="50">
        <f>F234*'Расчет дотаций'!G236</f>
        <v>0.32354645547614469</v>
      </c>
      <c r="H234" s="51">
        <f t="shared" si="29"/>
        <v>2.2502727734861159</v>
      </c>
      <c r="I234" s="50">
        <f>'Расчет дотаций'!J236-1</f>
        <v>6.7729083665338585E-2</v>
      </c>
      <c r="J234" s="50">
        <f>I234*'Расчет дотаций'!K236</f>
        <v>1.0159362549800788</v>
      </c>
      <c r="K234" s="51">
        <f t="shared" si="30"/>
        <v>7.0658591849345047</v>
      </c>
      <c r="L234" s="50">
        <f>'Расчет дотаций'!N236-1</f>
        <v>-0.23239436619718312</v>
      </c>
      <c r="M234" s="50">
        <f>L234*'Расчет дотаций'!O236</f>
        <v>-3.4859154929577469</v>
      </c>
      <c r="N234" s="51">
        <f t="shared" si="31"/>
        <v>-24.244619564545388</v>
      </c>
      <c r="O234" s="50">
        <f>'Расчет дотаций'!R236-1</f>
        <v>5.7833333333333403E-2</v>
      </c>
      <c r="P234" s="50">
        <f>O234*'Расчет дотаций'!S236</f>
        <v>0.28916666666666702</v>
      </c>
      <c r="Q234" s="51">
        <f t="shared" si="32"/>
        <v>2.0111605798373917</v>
      </c>
      <c r="R234" s="50">
        <f>'Расчет дотаций'!V236-1</f>
        <v>2.8189003115264732E-2</v>
      </c>
      <c r="S234" s="50">
        <f>R234*'Расчет дотаций'!W236</f>
        <v>0.28189003115264732</v>
      </c>
      <c r="T234" s="51">
        <f t="shared" si="33"/>
        <v>1.9605514184553474</v>
      </c>
      <c r="U234" s="50">
        <f>'Расчет дотаций'!Z236-1</f>
        <v>1.8480146890061944E-2</v>
      </c>
      <c r="V234" s="50">
        <f>U234*'Расчет дотаций'!AA236</f>
        <v>0.18480146890061944</v>
      </c>
      <c r="W234" s="51">
        <f t="shared" si="34"/>
        <v>1.2852983147514849</v>
      </c>
      <c r="X234" s="50">
        <f>'Расчет дотаций'!AD236-1</f>
        <v>9.8798783341132346E-2</v>
      </c>
      <c r="Y234" s="50">
        <f>X234*'Расчет дотаций'!AE236</f>
        <v>0.98798783341132346</v>
      </c>
      <c r="Z234" s="51">
        <f t="shared" si="35"/>
        <v>6.8714772930805879</v>
      </c>
      <c r="AA234" s="50" t="s">
        <v>439</v>
      </c>
      <c r="AB234" s="50" t="s">
        <v>439</v>
      </c>
      <c r="AC234" s="94" t="s">
        <v>439</v>
      </c>
      <c r="AD234" s="52">
        <f t="shared" si="36"/>
        <v>-0.40258678237026624</v>
      </c>
    </row>
    <row r="235" spans="1:30" ht="15" customHeight="1">
      <c r="A235" s="59" t="s">
        <v>217</v>
      </c>
      <c r="B235" s="49">
        <f>'Расчет дотаций'!AM237</f>
        <v>-2.5</v>
      </c>
      <c r="C235" s="50">
        <f>'Расчет дотаций'!B237-1</f>
        <v>0</v>
      </c>
      <c r="D235" s="50">
        <f>C235*'Расчет дотаций'!C237</f>
        <v>0</v>
      </c>
      <c r="E235" s="51">
        <f t="shared" si="28"/>
        <v>0</v>
      </c>
      <c r="F235" s="50">
        <f>'Расчет дотаций'!F237-1</f>
        <v>3.2354645547614469E-2</v>
      </c>
      <c r="G235" s="50">
        <f>F235*'Расчет дотаций'!G237</f>
        <v>0.32354645547614469</v>
      </c>
      <c r="H235" s="51">
        <f t="shared" si="29"/>
        <v>2.0091721191840648</v>
      </c>
      <c r="I235" s="50">
        <f>'Расчет дотаций'!J237-1</f>
        <v>6.7729083665338585E-2</v>
      </c>
      <c r="J235" s="50">
        <f>I235*'Расчет дотаций'!K237</f>
        <v>1.0159362549800788</v>
      </c>
      <c r="K235" s="51">
        <f t="shared" si="30"/>
        <v>6.308802843691625</v>
      </c>
      <c r="L235" s="50">
        <f>'Расчет дотаций'!N237-1</f>
        <v>-0.23239436619718312</v>
      </c>
      <c r="M235" s="50">
        <f>L235*'Расчет дотаций'!O237</f>
        <v>-3.4859154929577469</v>
      </c>
      <c r="N235" s="51">
        <f t="shared" si="31"/>
        <v>-21.646981754058736</v>
      </c>
      <c r="O235" s="50">
        <f>'Расчет дотаций'!R237-1</f>
        <v>5.7833333333333403E-2</v>
      </c>
      <c r="P235" s="50">
        <f>O235*'Расчет дотаций'!S237</f>
        <v>0.28916666666666702</v>
      </c>
      <c r="Q235" s="51">
        <f t="shared" si="32"/>
        <v>1.7956790891405576</v>
      </c>
      <c r="R235" s="50">
        <f>'Расчет дотаций'!V237-1</f>
        <v>2.8189003115264732E-2</v>
      </c>
      <c r="S235" s="50">
        <f>R235*'Расчет дотаций'!W237</f>
        <v>0.28189003115264732</v>
      </c>
      <c r="T235" s="51">
        <f t="shared" si="33"/>
        <v>1.7504923379065886</v>
      </c>
      <c r="U235" s="50">
        <f>'Расчет дотаций'!Z237-1</f>
        <v>1.8480146890061944E-2</v>
      </c>
      <c r="V235" s="50">
        <f>U235*'Расчет дотаций'!AA237</f>
        <v>0.18480146890061944</v>
      </c>
      <c r="W235" s="51">
        <f t="shared" si="34"/>
        <v>1.1475877810281301</v>
      </c>
      <c r="X235" s="50">
        <f>'Расчет дотаций'!AD237-1</f>
        <v>9.8798783341132346E-2</v>
      </c>
      <c r="Y235" s="50">
        <f>X235*'Расчет дотаций'!AE237</f>
        <v>0.98798783341132346</v>
      </c>
      <c r="Z235" s="51">
        <f t="shared" si="35"/>
        <v>6.1352475831077671</v>
      </c>
      <c r="AA235" s="50" t="s">
        <v>439</v>
      </c>
      <c r="AB235" s="50" t="s">
        <v>439</v>
      </c>
      <c r="AC235" s="94" t="s">
        <v>439</v>
      </c>
      <c r="AD235" s="52">
        <f t="shared" si="36"/>
        <v>-0.40258678237026624</v>
      </c>
    </row>
    <row r="236" spans="1:30" ht="15" customHeight="1">
      <c r="A236" s="59" t="s">
        <v>218</v>
      </c>
      <c r="B236" s="49">
        <f>'Расчет дотаций'!AM238</f>
        <v>-9.9000000000000909</v>
      </c>
      <c r="C236" s="50">
        <f>'Расчет дотаций'!B238-1</f>
        <v>0</v>
      </c>
      <c r="D236" s="50">
        <f>C236*'Расчет дотаций'!C238</f>
        <v>0</v>
      </c>
      <c r="E236" s="51">
        <f t="shared" si="28"/>
        <v>0</v>
      </c>
      <c r="F236" s="50">
        <f>'Расчет дотаций'!F238-1</f>
        <v>3.2354645547614469E-2</v>
      </c>
      <c r="G236" s="50">
        <f>F236*'Расчет дотаций'!G238</f>
        <v>0.32354645547614469</v>
      </c>
      <c r="H236" s="51">
        <f t="shared" si="29"/>
        <v>7.9563215919689698</v>
      </c>
      <c r="I236" s="50">
        <f>'Расчет дотаций'!J238-1</f>
        <v>6.7729083665338585E-2</v>
      </c>
      <c r="J236" s="50">
        <f>I236*'Расчет дотаций'!K238</f>
        <v>1.0159362549800788</v>
      </c>
      <c r="K236" s="51">
        <f t="shared" si="30"/>
        <v>24.982859261019062</v>
      </c>
      <c r="L236" s="50">
        <f>'Расчет дотаций'!N238-1</f>
        <v>-0.23239436619718312</v>
      </c>
      <c r="M236" s="50">
        <f>L236*'Расчет дотаций'!O238</f>
        <v>-3.4859154929577469</v>
      </c>
      <c r="N236" s="51">
        <f t="shared" si="31"/>
        <v>-85.722047746073386</v>
      </c>
      <c r="O236" s="50">
        <f>'Расчет дотаций'!R238-1</f>
        <v>5.7833333333333403E-2</v>
      </c>
      <c r="P236" s="50">
        <f>O236*'Расчет дотаций'!S238</f>
        <v>0.28916666666666702</v>
      </c>
      <c r="Q236" s="51">
        <f t="shared" si="32"/>
        <v>7.1108891929966731</v>
      </c>
      <c r="R236" s="50">
        <f>'Расчет дотаций'!V238-1</f>
        <v>2.8189003115264732E-2</v>
      </c>
      <c r="S236" s="50">
        <f>R236*'Расчет дотаций'!W238</f>
        <v>0.28189003115264732</v>
      </c>
      <c r="T236" s="51">
        <f t="shared" si="33"/>
        <v>6.9319496581101543</v>
      </c>
      <c r="U236" s="50">
        <f>'Расчет дотаций'!Z238-1</f>
        <v>1.8480146890061944E-2</v>
      </c>
      <c r="V236" s="50">
        <f>U236*'Расчет дотаций'!AA238</f>
        <v>0.18480146890061944</v>
      </c>
      <c r="W236" s="51">
        <f t="shared" si="34"/>
        <v>4.5444476128714371</v>
      </c>
      <c r="X236" s="50">
        <f>'Расчет дотаций'!AD238-1</f>
        <v>9.8798783341132346E-2</v>
      </c>
      <c r="Y236" s="50">
        <f>X236*'Расчет дотаций'!AE238</f>
        <v>0.98798783341132346</v>
      </c>
      <c r="Z236" s="51">
        <f t="shared" si="35"/>
        <v>24.295580429106984</v>
      </c>
      <c r="AA236" s="50" t="s">
        <v>439</v>
      </c>
      <c r="AB236" s="50" t="s">
        <v>439</v>
      </c>
      <c r="AC236" s="94" t="s">
        <v>439</v>
      </c>
      <c r="AD236" s="52">
        <f t="shared" si="36"/>
        <v>-0.40258678237026624</v>
      </c>
    </row>
    <row r="237" spans="1:30" ht="15" customHeight="1">
      <c r="A237" s="59" t="s">
        <v>219</v>
      </c>
      <c r="B237" s="49">
        <f>'Расчет дотаций'!AM239</f>
        <v>-6.9000000000000909</v>
      </c>
      <c r="C237" s="50">
        <f>'Расчет дотаций'!B239-1</f>
        <v>0</v>
      </c>
      <c r="D237" s="50">
        <f>C237*'Расчет дотаций'!C239</f>
        <v>0</v>
      </c>
      <c r="E237" s="51">
        <f t="shared" si="28"/>
        <v>0</v>
      </c>
      <c r="F237" s="50">
        <f>'Расчет дотаций'!F239-1</f>
        <v>3.2354645547614469E-2</v>
      </c>
      <c r="G237" s="50">
        <f>F237*'Расчет дотаций'!G239</f>
        <v>0.32354645547614469</v>
      </c>
      <c r="H237" s="51">
        <f t="shared" si="29"/>
        <v>5.5453150489480922</v>
      </c>
      <c r="I237" s="50">
        <f>'Расчет дотаций'!J239-1</f>
        <v>6.7729083665338585E-2</v>
      </c>
      <c r="J237" s="50">
        <f>I237*'Расчет дотаций'!K239</f>
        <v>1.0159362549800788</v>
      </c>
      <c r="K237" s="51">
        <f t="shared" si="30"/>
        <v>17.412295848589114</v>
      </c>
      <c r="L237" s="50">
        <f>'Расчет дотаций'!N239-1</f>
        <v>-0.23239436619718312</v>
      </c>
      <c r="M237" s="50">
        <f>L237*'Расчет дотаций'!O239</f>
        <v>-3.4859154929577469</v>
      </c>
      <c r="N237" s="51">
        <f t="shared" si="31"/>
        <v>-59.745669641202895</v>
      </c>
      <c r="O237" s="50">
        <f>'Расчет дотаций'!R239-1</f>
        <v>5.7833333333333403E-2</v>
      </c>
      <c r="P237" s="50">
        <f>O237*'Расчет дотаций'!S239</f>
        <v>0.28916666666666702</v>
      </c>
      <c r="Q237" s="51">
        <f t="shared" si="32"/>
        <v>4.956074286028004</v>
      </c>
      <c r="R237" s="50">
        <f>'Расчет дотаций'!V239-1</f>
        <v>2.8189003115264732E-2</v>
      </c>
      <c r="S237" s="50">
        <f>R237*'Расчет дотаций'!W239</f>
        <v>0.28189003115264732</v>
      </c>
      <c r="T237" s="51">
        <f t="shared" si="33"/>
        <v>4.8313588526222482</v>
      </c>
      <c r="U237" s="50">
        <f>'Расчет дотаций'!Z239-1</f>
        <v>1.8480146890061944E-2</v>
      </c>
      <c r="V237" s="50">
        <f>U237*'Расчет дотаций'!AA239</f>
        <v>0.18480146890061944</v>
      </c>
      <c r="W237" s="51">
        <f t="shared" si="34"/>
        <v>3.1673422756376812</v>
      </c>
      <c r="X237" s="50">
        <f>'Расчет дотаций'!AD239-1</f>
        <v>9.8798783341132346E-2</v>
      </c>
      <c r="Y237" s="50">
        <f>X237*'Расчет дотаций'!AE239</f>
        <v>0.98798783341132346</v>
      </c>
      <c r="Z237" s="51">
        <f t="shared" si="35"/>
        <v>16.933283329377662</v>
      </c>
      <c r="AA237" s="50" t="s">
        <v>439</v>
      </c>
      <c r="AB237" s="50" t="s">
        <v>439</v>
      </c>
      <c r="AC237" s="94" t="s">
        <v>439</v>
      </c>
      <c r="AD237" s="52">
        <f t="shared" si="36"/>
        <v>-0.40258678237026624</v>
      </c>
    </row>
    <row r="238" spans="1:30" ht="15" customHeight="1">
      <c r="A238" s="59" t="s">
        <v>220</v>
      </c>
      <c r="B238" s="49">
        <f>'Расчет дотаций'!AM240</f>
        <v>-9.0999999999999091</v>
      </c>
      <c r="C238" s="50">
        <f>'Расчет дотаций'!B240-1</f>
        <v>0</v>
      </c>
      <c r="D238" s="50">
        <f>C238*'Расчет дотаций'!C240</f>
        <v>0</v>
      </c>
      <c r="E238" s="51">
        <f t="shared" si="28"/>
        <v>0</v>
      </c>
      <c r="F238" s="50">
        <f>'Расчет дотаций'!F240-1</f>
        <v>3.2354645547614469E-2</v>
      </c>
      <c r="G238" s="50">
        <f>F238*'Расчет дотаций'!G240</f>
        <v>0.32354645547614469</v>
      </c>
      <c r="H238" s="51">
        <f t="shared" si="29"/>
        <v>7.313386513829923</v>
      </c>
      <c r="I238" s="50">
        <f>'Расчет дотаций'!J240-1</f>
        <v>6.7729083665338585E-2</v>
      </c>
      <c r="J238" s="50">
        <f>I238*'Расчет дотаций'!K240</f>
        <v>1.0159362549800788</v>
      </c>
      <c r="K238" s="51">
        <f t="shared" si="30"/>
        <v>22.964042351037286</v>
      </c>
      <c r="L238" s="50">
        <f>'Расчет дотаций'!N240-1</f>
        <v>-0.23239436619718312</v>
      </c>
      <c r="M238" s="50">
        <f>L238*'Расчет дотаций'!O240</f>
        <v>-3.4859154929577469</v>
      </c>
      <c r="N238" s="51">
        <f t="shared" si="31"/>
        <v>-78.795013584773002</v>
      </c>
      <c r="O238" s="50">
        <f>'Расчет дотаций'!R240-1</f>
        <v>5.7833333333333403E-2</v>
      </c>
      <c r="P238" s="50">
        <f>O238*'Расчет дотаций'!S240</f>
        <v>0.28916666666666702</v>
      </c>
      <c r="Q238" s="51">
        <f t="shared" si="32"/>
        <v>6.5362718844715637</v>
      </c>
      <c r="R238" s="50">
        <f>'Расчет дотаций'!V240-1</f>
        <v>2.8189003115264732E-2</v>
      </c>
      <c r="S238" s="50">
        <f>R238*'Расчет дотаций'!W240</f>
        <v>0.28189003115264732</v>
      </c>
      <c r="T238" s="51">
        <f t="shared" si="33"/>
        <v>6.3717921099799186</v>
      </c>
      <c r="U238" s="50">
        <f>'Расчет дотаций'!Z240-1</f>
        <v>1.8480146890061944E-2</v>
      </c>
      <c r="V238" s="50">
        <f>U238*'Расчет дотаций'!AA240</f>
        <v>0.18480146890061944</v>
      </c>
      <c r="W238" s="51">
        <f t="shared" si="34"/>
        <v>4.1772195229423517</v>
      </c>
      <c r="X238" s="50">
        <f>'Расчет дотаций'!AD240-1</f>
        <v>9.8798783341132346E-2</v>
      </c>
      <c r="Y238" s="50">
        <f>X238*'Расчет дотаций'!AE240</f>
        <v>0.98798783341132346</v>
      </c>
      <c r="Z238" s="51">
        <f t="shared" si="35"/>
        <v>22.332301202512053</v>
      </c>
      <c r="AA238" s="50" t="s">
        <v>439</v>
      </c>
      <c r="AB238" s="50" t="s">
        <v>439</v>
      </c>
      <c r="AC238" s="94" t="s">
        <v>439</v>
      </c>
      <c r="AD238" s="52">
        <f t="shared" si="36"/>
        <v>-0.40258678237026624</v>
      </c>
    </row>
    <row r="239" spans="1:30" ht="15" customHeight="1">
      <c r="A239" s="56" t="s">
        <v>221</v>
      </c>
      <c r="B239" s="49">
        <f>'Расчет дотаций'!AM241</f>
        <v>0</v>
      </c>
      <c r="C239" s="50">
        <f>'Расчет дотаций'!B241-1</f>
        <v>-1</v>
      </c>
      <c r="D239" s="50">
        <f>C239*'Расчет дотаций'!C241</f>
        <v>0</v>
      </c>
      <c r="E239" s="51" t="e">
        <f t="shared" si="28"/>
        <v>#DIV/0!</v>
      </c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  <c r="AC239" s="58"/>
      <c r="AD239" s="58"/>
    </row>
    <row r="240" spans="1:30" ht="15" customHeight="1">
      <c r="A240" s="59" t="s">
        <v>222</v>
      </c>
      <c r="B240" s="49">
        <f>'Расчет дотаций'!AM242</f>
        <v>95.900000000000091</v>
      </c>
      <c r="C240" s="50">
        <f>'Расчет дотаций'!B242-1</f>
        <v>0</v>
      </c>
      <c r="D240" s="50">
        <f>C240*'Расчет дотаций'!C242</f>
        <v>0</v>
      </c>
      <c r="E240" s="51">
        <f t="shared" si="28"/>
        <v>0</v>
      </c>
      <c r="F240" s="50">
        <f>'Расчет дотаций'!F242-1</f>
        <v>3.2743603701687496E-2</v>
      </c>
      <c r="G240" s="50">
        <f>F240*'Расчет дотаций'!G242</f>
        <v>0.32743603701687496</v>
      </c>
      <c r="H240" s="51">
        <f t="shared" si="29"/>
        <v>8.4605026315248804</v>
      </c>
      <c r="I240" s="50">
        <f>'Расчет дотаций'!J242-1</f>
        <v>-2.7631578947368451E-2</v>
      </c>
      <c r="J240" s="50">
        <f>I240*'Расчет дотаций'!K242</f>
        <v>-0.41447368421052677</v>
      </c>
      <c r="K240" s="51">
        <f t="shared" si="30"/>
        <v>-10.709437262643917</v>
      </c>
      <c r="L240" s="50">
        <f>'Расчет дотаций'!N242-1</f>
        <v>0.25560975609756098</v>
      </c>
      <c r="M240" s="50">
        <f>L240*'Расчет дотаций'!O242</f>
        <v>3.8341463414634145</v>
      </c>
      <c r="N240" s="51">
        <f t="shared" si="31"/>
        <v>99.069135783398593</v>
      </c>
      <c r="O240" s="50">
        <f>'Расчет дотаций'!R242-1</f>
        <v>0.2669999999999999</v>
      </c>
      <c r="P240" s="50">
        <f>O240*'Расчет дотаций'!S242</f>
        <v>1.3349999999999995</v>
      </c>
      <c r="Q240" s="51">
        <f t="shared" si="32"/>
        <v>34.494587449773029</v>
      </c>
      <c r="R240" s="50">
        <f>'Расчет дотаций'!V242-1</f>
        <v>4.2144164759725378E-2</v>
      </c>
      <c r="S240" s="50">
        <f>R240*'Расчет дотаций'!W242</f>
        <v>0.42144164759725378</v>
      </c>
      <c r="T240" s="51">
        <f t="shared" si="33"/>
        <v>10.889479976044871</v>
      </c>
      <c r="U240" s="50">
        <f>'Расчет дотаций'!Z242-1</f>
        <v>-0.11017553914642919</v>
      </c>
      <c r="V240" s="50">
        <f>U240*'Расчет дотаций'!AA242</f>
        <v>-1.1017553914642919</v>
      </c>
      <c r="W240" s="51">
        <f t="shared" si="34"/>
        <v>-28.467863445036667</v>
      </c>
      <c r="X240" s="50">
        <f>'Расчет дотаций'!AD242-1</f>
        <v>-6.9029962707359949E-2</v>
      </c>
      <c r="Y240" s="50">
        <f>X240*'Расчет дотаций'!AE242</f>
        <v>-0.69029962707359949</v>
      </c>
      <c r="Z240" s="51">
        <f t="shared" si="35"/>
        <v>-17.836405133060669</v>
      </c>
      <c r="AA240" s="50" t="s">
        <v>439</v>
      </c>
      <c r="AB240" s="50" t="s">
        <v>439</v>
      </c>
      <c r="AC240" s="94" t="s">
        <v>439</v>
      </c>
      <c r="AD240" s="52">
        <f t="shared" si="36"/>
        <v>3.7114953233291237</v>
      </c>
    </row>
    <row r="241" spans="1:30" ht="15" customHeight="1">
      <c r="A241" s="59" t="s">
        <v>223</v>
      </c>
      <c r="B241" s="49">
        <f>'Расчет дотаций'!AM243</f>
        <v>62.900000000000091</v>
      </c>
      <c r="C241" s="50">
        <f>'Расчет дотаций'!B243-1</f>
        <v>0</v>
      </c>
      <c r="D241" s="50">
        <f>C241*'Расчет дотаций'!C243</f>
        <v>0</v>
      </c>
      <c r="E241" s="51">
        <f t="shared" si="28"/>
        <v>0</v>
      </c>
      <c r="F241" s="50">
        <f>'Расчет дотаций'!F243-1</f>
        <v>3.2743603701687496E-2</v>
      </c>
      <c r="G241" s="50">
        <f>F241*'Расчет дотаций'!G243</f>
        <v>0.32743603701687496</v>
      </c>
      <c r="H241" s="51">
        <f t="shared" si="29"/>
        <v>5.5491722160887935</v>
      </c>
      <c r="I241" s="50">
        <f>'Расчет дотаций'!J243-1</f>
        <v>-2.7631578947368451E-2</v>
      </c>
      <c r="J241" s="50">
        <f>I241*'Расчет дотаций'!K243</f>
        <v>-0.41447368421052677</v>
      </c>
      <c r="K241" s="51">
        <f t="shared" si="30"/>
        <v>-7.0242294454671823</v>
      </c>
      <c r="L241" s="50">
        <f>'Расчет дотаций'!N243-1</f>
        <v>0.25560975609756098</v>
      </c>
      <c r="M241" s="50">
        <f>L241*'Расчет дотаций'!O243</f>
        <v>3.8341463414634145</v>
      </c>
      <c r="N241" s="51">
        <f t="shared" si="31"/>
        <v>64.978609392865209</v>
      </c>
      <c r="O241" s="50">
        <f>'Расчет дотаций'!R243-1</f>
        <v>0.2669999999999999</v>
      </c>
      <c r="P241" s="50">
        <f>O241*'Расчет дотаций'!S243</f>
        <v>1.3349999999999995</v>
      </c>
      <c r="Q241" s="51">
        <f t="shared" si="32"/>
        <v>22.62470855673331</v>
      </c>
      <c r="R241" s="50">
        <f>'Расчет дотаций'!V243-1</f>
        <v>4.2144164759725378E-2</v>
      </c>
      <c r="S241" s="50">
        <f>R241*'Расчет дотаций'!W243</f>
        <v>0.42144164759725378</v>
      </c>
      <c r="T241" s="51">
        <f t="shared" si="33"/>
        <v>7.1423179404924166</v>
      </c>
      <c r="U241" s="50">
        <f>'Расчет дотаций'!Z243-1</f>
        <v>-0.11017553914642919</v>
      </c>
      <c r="V241" s="50">
        <f>U241*'Расчет дотаций'!AA243</f>
        <v>-1.1017553914642919</v>
      </c>
      <c r="W241" s="51">
        <f t="shared" si="34"/>
        <v>-18.671831185535005</v>
      </c>
      <c r="X241" s="50">
        <f>'Расчет дотаций'!AD243-1</f>
        <v>-6.9029962707359949E-2</v>
      </c>
      <c r="Y241" s="50">
        <f>X241*'Расчет дотаций'!AE243</f>
        <v>-0.69029962707359949</v>
      </c>
      <c r="Z241" s="51">
        <f t="shared" si="35"/>
        <v>-11.698747475177441</v>
      </c>
      <c r="AA241" s="50" t="s">
        <v>439</v>
      </c>
      <c r="AB241" s="50" t="s">
        <v>439</v>
      </c>
      <c r="AC241" s="94" t="s">
        <v>439</v>
      </c>
      <c r="AD241" s="52">
        <f t="shared" si="36"/>
        <v>3.7114953233291237</v>
      </c>
    </row>
    <row r="242" spans="1:30" ht="15" customHeight="1">
      <c r="A242" s="59" t="s">
        <v>224</v>
      </c>
      <c r="B242" s="49">
        <f>'Расчет дотаций'!AM244</f>
        <v>114.30000000000018</v>
      </c>
      <c r="C242" s="50">
        <f>'Расчет дотаций'!B244-1</f>
        <v>0</v>
      </c>
      <c r="D242" s="50">
        <f>C242*'Расчет дотаций'!C244</f>
        <v>0</v>
      </c>
      <c r="E242" s="51">
        <f t="shared" si="28"/>
        <v>0</v>
      </c>
      <c r="F242" s="50">
        <f>'Расчет дотаций'!F244-1</f>
        <v>3.2743603701687496E-2</v>
      </c>
      <c r="G242" s="50">
        <f>F242*'Расчет дотаций'!G244</f>
        <v>0.32743603701687496</v>
      </c>
      <c r="H242" s="51">
        <f t="shared" si="29"/>
        <v>10.08378989346501</v>
      </c>
      <c r="I242" s="50">
        <f>'Расчет дотаций'!J244-1</f>
        <v>-2.7631578947368451E-2</v>
      </c>
      <c r="J242" s="50">
        <f>I242*'Расчет дотаций'!K244</f>
        <v>-0.41447368421052677</v>
      </c>
      <c r="K242" s="51">
        <f t="shared" si="30"/>
        <v>-12.764219803130352</v>
      </c>
      <c r="L242" s="50">
        <f>'Расчет дотаций'!N244-1</f>
        <v>0.25560975609756098</v>
      </c>
      <c r="M242" s="50">
        <f>L242*'Расчет дотаций'!O244</f>
        <v>3.8341463414634145</v>
      </c>
      <c r="N242" s="51">
        <f t="shared" si="31"/>
        <v>118.07718686175669</v>
      </c>
      <c r="O242" s="50">
        <f>'Расчет дотаций'!R244-1</f>
        <v>0.2669999999999999</v>
      </c>
      <c r="P242" s="50">
        <f>O242*'Расчет дотаций'!S244</f>
        <v>1.3349999999999995</v>
      </c>
      <c r="Q242" s="51">
        <f t="shared" si="32"/>
        <v>41.112944165892173</v>
      </c>
      <c r="R242" s="50">
        <f>'Расчет дотаций'!V244-1</f>
        <v>4.2144164759725378E-2</v>
      </c>
      <c r="S242" s="50">
        <f>R242*'Расчет дотаций'!W244</f>
        <v>0.42144164759725378</v>
      </c>
      <c r="T242" s="51">
        <f t="shared" si="33"/>
        <v>12.978806686777158</v>
      </c>
      <c r="U242" s="50">
        <f>'Расчет дотаций'!Z244-1</f>
        <v>-0.11017553914642919</v>
      </c>
      <c r="V242" s="50">
        <f>U242*'Расчет дотаций'!AA244</f>
        <v>-1.1017553914642919</v>
      </c>
      <c r="W242" s="51">
        <f t="shared" si="34"/>
        <v>-33.929893553364892</v>
      </c>
      <c r="X242" s="50">
        <f>'Расчет дотаций'!AD244-1</f>
        <v>-6.9029962707359949E-2</v>
      </c>
      <c r="Y242" s="50">
        <f>X242*'Расчет дотаций'!AE244</f>
        <v>-0.69029962707359949</v>
      </c>
      <c r="Z242" s="51">
        <f t="shared" si="35"/>
        <v>-21.258614251395578</v>
      </c>
      <c r="AA242" s="50" t="s">
        <v>439</v>
      </c>
      <c r="AB242" s="50" t="s">
        <v>439</v>
      </c>
      <c r="AC242" s="94" t="s">
        <v>439</v>
      </c>
      <c r="AD242" s="52">
        <f t="shared" si="36"/>
        <v>3.7114953233291237</v>
      </c>
    </row>
    <row r="243" spans="1:30" ht="15" customHeight="1">
      <c r="A243" s="59" t="s">
        <v>225</v>
      </c>
      <c r="B243" s="49">
        <f>'Расчет дотаций'!AM245</f>
        <v>59.799999999999955</v>
      </c>
      <c r="C243" s="50">
        <f>'Расчет дотаций'!B245-1</f>
        <v>0</v>
      </c>
      <c r="D243" s="50">
        <f>C243*'Расчет дотаций'!C245</f>
        <v>0</v>
      </c>
      <c r="E243" s="51">
        <f t="shared" si="28"/>
        <v>0</v>
      </c>
      <c r="F243" s="50">
        <f>'Расчет дотаций'!F245-1</f>
        <v>3.2743603701687496E-2</v>
      </c>
      <c r="G243" s="50">
        <f>F243*'Расчет дотаций'!G245</f>
        <v>0.32743603701687496</v>
      </c>
      <c r="H243" s="51">
        <f t="shared" si="29"/>
        <v>5.2756836013053903</v>
      </c>
      <c r="I243" s="50">
        <f>'Расчет дотаций'!J245-1</f>
        <v>-2.7631578947368451E-2</v>
      </c>
      <c r="J243" s="50">
        <f>I243*'Расчет дотаций'!K245</f>
        <v>-0.41447368421052677</v>
      </c>
      <c r="K243" s="51">
        <f t="shared" si="30"/>
        <v>-6.6780432565808683</v>
      </c>
      <c r="L243" s="50">
        <f>'Расчет дотаций'!N245-1</f>
        <v>0.25560975609756098</v>
      </c>
      <c r="M243" s="50">
        <f>L243*'Расчет дотаций'!O245</f>
        <v>3.8341463414634145</v>
      </c>
      <c r="N243" s="51">
        <f t="shared" si="31"/>
        <v>61.776166004663459</v>
      </c>
      <c r="O243" s="50">
        <f>'Расчет дотаций'!R245-1</f>
        <v>0.2669999999999999</v>
      </c>
      <c r="P243" s="50">
        <f>O243*'Расчет дотаций'!S245</f>
        <v>1.3349999999999995</v>
      </c>
      <c r="Q243" s="51">
        <f t="shared" si="32"/>
        <v>21.509659327387109</v>
      </c>
      <c r="R243" s="50">
        <f>'Расчет дотаций'!V245-1</f>
        <v>4.2144164759725378E-2</v>
      </c>
      <c r="S243" s="50">
        <f>R243*'Расчет дотаций'!W245</f>
        <v>0.42144164759725378</v>
      </c>
      <c r="T243" s="51">
        <f t="shared" si="33"/>
        <v>6.7903118098798974</v>
      </c>
      <c r="U243" s="50">
        <f>'Расчет дотаций'!Z245-1</f>
        <v>-0.11017553914642919</v>
      </c>
      <c r="V243" s="50">
        <f>U243*'Расчет дотаций'!AA245</f>
        <v>-1.1017553914642919</v>
      </c>
      <c r="W243" s="51">
        <f t="shared" si="34"/>
        <v>-17.751597852066627</v>
      </c>
      <c r="X243" s="50">
        <f>'Расчет дотаций'!AD245-1</f>
        <v>-6.9029962707359949E-2</v>
      </c>
      <c r="Y243" s="50">
        <f>X243*'Расчет дотаций'!AE245</f>
        <v>-0.69029962707359949</v>
      </c>
      <c r="Z243" s="51">
        <f t="shared" si="35"/>
        <v>-11.122179634588386</v>
      </c>
      <c r="AA243" s="50" t="s">
        <v>439</v>
      </c>
      <c r="AB243" s="50" t="s">
        <v>439</v>
      </c>
      <c r="AC243" s="94" t="s">
        <v>439</v>
      </c>
      <c r="AD243" s="52">
        <f t="shared" si="36"/>
        <v>3.7114953233291237</v>
      </c>
    </row>
    <row r="244" spans="1:30" ht="15" customHeight="1">
      <c r="A244" s="59" t="s">
        <v>226</v>
      </c>
      <c r="B244" s="49">
        <f>'Расчет дотаций'!AM246</f>
        <v>58.5</v>
      </c>
      <c r="C244" s="50">
        <f>'Расчет дотаций'!B246-1</f>
        <v>0</v>
      </c>
      <c r="D244" s="50">
        <f>C244*'Расчет дотаций'!C246</f>
        <v>0</v>
      </c>
      <c r="E244" s="51">
        <f t="shared" si="28"/>
        <v>0</v>
      </c>
      <c r="F244" s="50">
        <f>'Расчет дотаций'!F246-1</f>
        <v>3.2743603701687496E-2</v>
      </c>
      <c r="G244" s="50">
        <f>F244*'Расчет дотаций'!G246</f>
        <v>0.32743603701687496</v>
      </c>
      <c r="H244" s="51">
        <f t="shared" si="29"/>
        <v>5.1609948273639734</v>
      </c>
      <c r="I244" s="50">
        <f>'Расчет дотаций'!J246-1</f>
        <v>-2.7631578947368451E-2</v>
      </c>
      <c r="J244" s="50">
        <f>I244*'Расчет дотаций'!K246</f>
        <v>-0.41447368421052677</v>
      </c>
      <c r="K244" s="51">
        <f t="shared" si="30"/>
        <v>-6.5328684031769413</v>
      </c>
      <c r="L244" s="50">
        <f>'Расчет дотаций'!N246-1</f>
        <v>0.25560975609756098</v>
      </c>
      <c r="M244" s="50">
        <f>L244*'Расчет дотаций'!O246</f>
        <v>3.8341463414634145</v>
      </c>
      <c r="N244" s="51">
        <f t="shared" si="31"/>
        <v>60.433205874127339</v>
      </c>
      <c r="O244" s="50">
        <f>'Расчет дотаций'!R246-1</f>
        <v>0.2669999999999999</v>
      </c>
      <c r="P244" s="50">
        <f>O244*'Расчет дотаций'!S246</f>
        <v>1.3349999999999995</v>
      </c>
      <c r="Q244" s="51">
        <f t="shared" si="32"/>
        <v>21.042058037661317</v>
      </c>
      <c r="R244" s="50">
        <f>'Расчет дотаций'!V246-1</f>
        <v>4.2144164759725378E-2</v>
      </c>
      <c r="S244" s="50">
        <f>R244*'Расчет дотаций'!W246</f>
        <v>0.42144164759725378</v>
      </c>
      <c r="T244" s="51">
        <f t="shared" si="33"/>
        <v>6.6426963357520785</v>
      </c>
      <c r="U244" s="50">
        <f>'Расчет дотаций'!Z246-1</f>
        <v>-0.11017553914642919</v>
      </c>
      <c r="V244" s="50">
        <f>U244*'Расчет дотаций'!AA246</f>
        <v>-1.1017553914642919</v>
      </c>
      <c r="W244" s="51">
        <f t="shared" si="34"/>
        <v>-17.365693550934761</v>
      </c>
      <c r="X244" s="50">
        <f>'Расчет дотаций'!AD246-1</f>
        <v>-6.9029962707359949E-2</v>
      </c>
      <c r="Y244" s="50">
        <f>X244*'Расчет дотаций'!AE246</f>
        <v>-0.69029962707359949</v>
      </c>
      <c r="Z244" s="51">
        <f t="shared" si="35"/>
        <v>-10.880393120792995</v>
      </c>
      <c r="AA244" s="50" t="s">
        <v>439</v>
      </c>
      <c r="AB244" s="50" t="s">
        <v>439</v>
      </c>
      <c r="AC244" s="94" t="s">
        <v>439</v>
      </c>
      <c r="AD244" s="52">
        <f t="shared" si="36"/>
        <v>3.7114953233291237</v>
      </c>
    </row>
    <row r="245" spans="1:30" ht="15" customHeight="1">
      <c r="A245" s="59" t="s">
        <v>227</v>
      </c>
      <c r="B245" s="49">
        <f>'Расчет дотаций'!AM247</f>
        <v>106.59999999999991</v>
      </c>
      <c r="C245" s="50">
        <f>'Расчет дотаций'!B247-1</f>
        <v>0</v>
      </c>
      <c r="D245" s="50">
        <f>C245*'Расчет дотаций'!C247</f>
        <v>0</v>
      </c>
      <c r="E245" s="51">
        <f t="shared" si="28"/>
        <v>0</v>
      </c>
      <c r="F245" s="50">
        <f>'Расчет дотаций'!F247-1</f>
        <v>3.2743603701687496E-2</v>
      </c>
      <c r="G245" s="50">
        <f>F245*'Расчет дотаций'!G247</f>
        <v>0.32743603701687496</v>
      </c>
      <c r="H245" s="51">
        <f t="shared" si="29"/>
        <v>9.4044794631965658</v>
      </c>
      <c r="I245" s="50">
        <f>'Расчет дотаций'!J247-1</f>
        <v>-2.7631578947368451E-2</v>
      </c>
      <c r="J245" s="50">
        <f>I245*'Расчет дотаций'!K247</f>
        <v>-0.41447368421052677</v>
      </c>
      <c r="K245" s="51">
        <f t="shared" si="30"/>
        <v>-11.904337979122415</v>
      </c>
      <c r="L245" s="50">
        <f>'Расчет дотаций'!N247-1</f>
        <v>0.25560975609756098</v>
      </c>
      <c r="M245" s="50">
        <f>L245*'Расчет дотаций'!O247</f>
        <v>3.8341463414634145</v>
      </c>
      <c r="N245" s="51">
        <f t="shared" si="31"/>
        <v>110.12273070396527</v>
      </c>
      <c r="O245" s="50">
        <f>'Расчет дотаций'!R247-1</f>
        <v>0.2669999999999999</v>
      </c>
      <c r="P245" s="50">
        <f>O245*'Расчет дотаций'!S247</f>
        <v>1.3349999999999995</v>
      </c>
      <c r="Q245" s="51">
        <f t="shared" si="32"/>
        <v>38.343305757516148</v>
      </c>
      <c r="R245" s="50">
        <f>'Расчет дотаций'!V247-1</f>
        <v>4.2144164759725378E-2</v>
      </c>
      <c r="S245" s="50">
        <f>R245*'Расчет дотаций'!W247</f>
        <v>0.42144164759725378</v>
      </c>
      <c r="T245" s="51">
        <f t="shared" si="33"/>
        <v>12.104468878481555</v>
      </c>
      <c r="U245" s="50">
        <f>'Расчет дотаций'!Z247-1</f>
        <v>-0.11017553914642919</v>
      </c>
      <c r="V245" s="50">
        <f>U245*'Расчет дотаций'!AA247</f>
        <v>-1.1017553914642919</v>
      </c>
      <c r="W245" s="51">
        <f t="shared" si="34"/>
        <v>-31.644152692814423</v>
      </c>
      <c r="X245" s="50">
        <f>'Расчет дотаций'!AD247-1</f>
        <v>-6.9029962707359949E-2</v>
      </c>
      <c r="Y245" s="50">
        <f>X245*'Расчет дотаций'!AE247</f>
        <v>-0.69029962707359949</v>
      </c>
      <c r="Z245" s="51">
        <f t="shared" si="35"/>
        <v>-19.826494131222773</v>
      </c>
      <c r="AA245" s="50" t="s">
        <v>439</v>
      </c>
      <c r="AB245" s="50" t="s">
        <v>439</v>
      </c>
      <c r="AC245" s="94" t="s">
        <v>439</v>
      </c>
      <c r="AD245" s="52">
        <f t="shared" si="36"/>
        <v>3.7114953233291237</v>
      </c>
    </row>
    <row r="246" spans="1:30" ht="15" customHeight="1">
      <c r="A246" s="59" t="s">
        <v>228</v>
      </c>
      <c r="B246" s="49">
        <f>'Расчет дотаций'!AM248</f>
        <v>200.19999999999982</v>
      </c>
      <c r="C246" s="50">
        <f>'Расчет дотаций'!B248-1</f>
        <v>0</v>
      </c>
      <c r="D246" s="50">
        <f>C246*'Расчет дотаций'!C248</f>
        <v>0</v>
      </c>
      <c r="E246" s="51">
        <f t="shared" si="28"/>
        <v>0</v>
      </c>
      <c r="F246" s="50">
        <f>'Расчет дотаций'!F248-1</f>
        <v>3.2743603701687496E-2</v>
      </c>
      <c r="G246" s="50">
        <f>F246*'Расчет дотаций'!G248</f>
        <v>0.32743603701687496</v>
      </c>
      <c r="H246" s="51">
        <f t="shared" si="29"/>
        <v>17.662071186978913</v>
      </c>
      <c r="I246" s="50">
        <f>'Расчет дотаций'!J248-1</f>
        <v>-2.7631578947368451E-2</v>
      </c>
      <c r="J246" s="50">
        <f>I246*'Расчет дотаций'!K248</f>
        <v>-0.41447368421052677</v>
      </c>
      <c r="K246" s="51">
        <f t="shared" si="30"/>
        <v>-22.356927424205509</v>
      </c>
      <c r="L246" s="50">
        <f>'Расчет дотаций'!N248-1</f>
        <v>0.25560975609756098</v>
      </c>
      <c r="M246" s="50">
        <f>L246*'Расчет дотаций'!O248</f>
        <v>3.8341463414634145</v>
      </c>
      <c r="N246" s="51">
        <f t="shared" si="31"/>
        <v>206.81586010256891</v>
      </c>
      <c r="O246" s="50">
        <f>'Расчет дотаций'!R248-1</f>
        <v>0.2669999999999999</v>
      </c>
      <c r="P246" s="50">
        <f>O246*'Расчет дотаций'!S248</f>
        <v>1.3349999999999995</v>
      </c>
      <c r="Q246" s="51">
        <f t="shared" si="32"/>
        <v>72.010598617774221</v>
      </c>
      <c r="R246" s="50">
        <f>'Расчет дотаций'!V248-1</f>
        <v>4.2144164759725378E-2</v>
      </c>
      <c r="S246" s="50">
        <f>R246*'Расчет дотаций'!W248</f>
        <v>0.42144164759725378</v>
      </c>
      <c r="T246" s="51">
        <f t="shared" si="33"/>
        <v>22.73278301568487</v>
      </c>
      <c r="U246" s="50">
        <f>'Расчет дотаций'!Z248-1</f>
        <v>-0.11017553914642919</v>
      </c>
      <c r="V246" s="50">
        <f>U246*'Расчет дотаций'!AA248</f>
        <v>-1.1017553914642919</v>
      </c>
      <c r="W246" s="51">
        <f t="shared" si="34"/>
        <v>-59.429262374309999</v>
      </c>
      <c r="X246" s="50">
        <f>'Расчет дотаций'!AD248-1</f>
        <v>-6.9029962707359949E-2</v>
      </c>
      <c r="Y246" s="50">
        <f>X246*'Расчет дотаций'!AE248</f>
        <v>-0.69029962707359949</v>
      </c>
      <c r="Z246" s="51">
        <f t="shared" si="35"/>
        <v>-37.235123124491551</v>
      </c>
      <c r="AA246" s="50" t="s">
        <v>439</v>
      </c>
      <c r="AB246" s="50" t="s">
        <v>439</v>
      </c>
      <c r="AC246" s="94" t="s">
        <v>439</v>
      </c>
      <c r="AD246" s="52">
        <f t="shared" si="36"/>
        <v>3.7114953233291237</v>
      </c>
    </row>
    <row r="247" spans="1:30" ht="15" customHeight="1">
      <c r="A247" s="59" t="s">
        <v>229</v>
      </c>
      <c r="B247" s="49">
        <f>'Расчет дотаций'!AM249</f>
        <v>33</v>
      </c>
      <c r="C247" s="50">
        <f>'Расчет дотаций'!B249-1</f>
        <v>0</v>
      </c>
      <c r="D247" s="50">
        <f>C247*'Расчет дотаций'!C249</f>
        <v>0</v>
      </c>
      <c r="E247" s="51">
        <f t="shared" si="28"/>
        <v>0</v>
      </c>
      <c r="F247" s="50">
        <f>'Расчет дотаций'!F249-1</f>
        <v>3.2743603701687496E-2</v>
      </c>
      <c r="G247" s="50">
        <f>F247*'Расчет дотаций'!G249</f>
        <v>0.32743603701687496</v>
      </c>
      <c r="H247" s="51">
        <f t="shared" si="29"/>
        <v>2.9113304154360877</v>
      </c>
      <c r="I247" s="50">
        <f>'Расчет дотаций'!J249-1</f>
        <v>-2.7631578947368451E-2</v>
      </c>
      <c r="J247" s="50">
        <f>I247*'Расчет дотаций'!K249</f>
        <v>-0.41447368421052677</v>
      </c>
      <c r="K247" s="51">
        <f t="shared" si="30"/>
        <v>-3.6852078171767362</v>
      </c>
      <c r="L247" s="50">
        <f>'Расчет дотаций'!N249-1</f>
        <v>0.25560975609756098</v>
      </c>
      <c r="M247" s="50">
        <f>L247*'Расчет дотаций'!O249</f>
        <v>3.8341463414634145</v>
      </c>
      <c r="N247" s="51">
        <f t="shared" si="31"/>
        <v>34.09052639053337</v>
      </c>
      <c r="O247" s="50">
        <f>'Расчет дотаций'!R249-1</f>
        <v>0.2669999999999999</v>
      </c>
      <c r="P247" s="50">
        <f>O247*'Расчет дотаций'!S249</f>
        <v>1.3349999999999995</v>
      </c>
      <c r="Q247" s="51">
        <f t="shared" si="32"/>
        <v>11.869878893039717</v>
      </c>
      <c r="R247" s="50">
        <f>'Расчет дотаций'!V249-1</f>
        <v>4.2144164759725378E-2</v>
      </c>
      <c r="S247" s="50">
        <f>R247*'Расчет дотаций'!W249</f>
        <v>0.42144164759725378</v>
      </c>
      <c r="T247" s="51">
        <f t="shared" si="33"/>
        <v>3.7471620355524546</v>
      </c>
      <c r="U247" s="50">
        <f>'Расчет дотаций'!Z249-1</f>
        <v>-0.11017553914642919</v>
      </c>
      <c r="V247" s="50">
        <f>U247*'Расчет дотаций'!AA249</f>
        <v>-1.1017553914642919</v>
      </c>
      <c r="W247" s="51">
        <f t="shared" si="34"/>
        <v>-9.7960322595016596</v>
      </c>
      <c r="X247" s="50">
        <f>'Расчет дотаций'!AD249-1</f>
        <v>-6.9029962707359949E-2</v>
      </c>
      <c r="Y247" s="50">
        <f>X247*'Расчет дотаций'!AE249</f>
        <v>-0.69029962707359949</v>
      </c>
      <c r="Z247" s="51">
        <f t="shared" si="35"/>
        <v>-6.1376576578832278</v>
      </c>
      <c r="AA247" s="50" t="s">
        <v>439</v>
      </c>
      <c r="AB247" s="50" t="s">
        <v>439</v>
      </c>
      <c r="AC247" s="94" t="s">
        <v>439</v>
      </c>
      <c r="AD247" s="52">
        <f t="shared" si="36"/>
        <v>3.7114953233291237</v>
      </c>
    </row>
    <row r="248" spans="1:30" ht="15" customHeight="1">
      <c r="A248" s="56" t="s">
        <v>230</v>
      </c>
      <c r="B248" s="49">
        <f>'Расчет дотаций'!AM250</f>
        <v>0</v>
      </c>
      <c r="C248" s="50">
        <f>'Расчет дотаций'!B250-1</f>
        <v>-1</v>
      </c>
      <c r="D248" s="50">
        <f>C248*'Расчет дотаций'!C250</f>
        <v>0</v>
      </c>
      <c r="E248" s="51" t="e">
        <f t="shared" si="28"/>
        <v>#DIV/0!</v>
      </c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</row>
    <row r="249" spans="1:30" ht="15" customHeight="1">
      <c r="A249" s="59" t="s">
        <v>231</v>
      </c>
      <c r="B249" s="49">
        <f>'Расчет дотаций'!AM251</f>
        <v>167</v>
      </c>
      <c r="C249" s="50">
        <f>'Расчет дотаций'!B251-1</f>
        <v>0</v>
      </c>
      <c r="D249" s="50">
        <f>C249*'Расчет дотаций'!C251</f>
        <v>0</v>
      </c>
      <c r="E249" s="51">
        <f t="shared" ref="E249:E312" si="37">$B249*D249/$AD249</f>
        <v>0</v>
      </c>
      <c r="F249" s="50">
        <f>'Расчет дотаций'!F251-1</f>
        <v>1.6084053417124933E-2</v>
      </c>
      <c r="G249" s="50">
        <f>F249*'Расчет дотаций'!G251</f>
        <v>0.16084053417124933</v>
      </c>
      <c r="H249" s="51">
        <f t="shared" ref="H249:H312" si="38">$B249*G249/$AD249</f>
        <v>4.4936162268221347</v>
      </c>
      <c r="I249" s="50">
        <f>'Расчет дотаций'!J251-1</f>
        <v>7.9681274900398336E-3</v>
      </c>
      <c r="J249" s="50">
        <f>I249*'Расчет дотаций'!K251</f>
        <v>0.1195219123505975</v>
      </c>
      <c r="K249" s="51">
        <f t="shared" ref="K249:K312" si="39">$B249*J249/$AD249</f>
        <v>3.339242856701873</v>
      </c>
      <c r="L249" s="50">
        <f>'Расчет дотаций'!N251-1</f>
        <v>0.30000000000000004</v>
      </c>
      <c r="M249" s="50">
        <f>L249*'Расчет дотаций'!O251</f>
        <v>4.5000000000000009</v>
      </c>
      <c r="N249" s="51">
        <f t="shared" ref="N249:N312" si="40">$B249*M249/$AD249</f>
        <v>125.72249355482566</v>
      </c>
      <c r="O249" s="50">
        <f>'Расчет дотаций'!R251-1</f>
        <v>0.20173219978746015</v>
      </c>
      <c r="P249" s="50">
        <f>O249*'Расчет дотаций'!S251</f>
        <v>1.0086609989373008</v>
      </c>
      <c r="Q249" s="51">
        <f t="shared" ref="Q249:Q312" si="41">$B249*P249/$AD249</f>
        <v>28.180305763977511</v>
      </c>
      <c r="R249" s="50">
        <f>'Расчет дотаций'!V251-1</f>
        <v>0.14394343707713109</v>
      </c>
      <c r="S249" s="50">
        <f>R249*'Расчет дотаций'!W251</f>
        <v>1.4394343707713109</v>
      </c>
      <c r="T249" s="51">
        <f t="shared" ref="T249:T312" si="42">$B249*S249/$AD249</f>
        <v>40.21539520042014</v>
      </c>
      <c r="U249" s="50">
        <f>'Расчет дотаций'!Z251-1</f>
        <v>-0.10707382494755058</v>
      </c>
      <c r="V249" s="50">
        <f>U249*'Расчет дотаций'!AA251</f>
        <v>-1.0707382494755058</v>
      </c>
      <c r="W249" s="51">
        <f t="shared" ref="W249:W312" si="43">$B249*V249/$AD249</f>
        <v>-29.914640593019904</v>
      </c>
      <c r="X249" s="50">
        <f>'Расчет дотаций'!AD251-1</f>
        <v>-1.8026892326861166E-2</v>
      </c>
      <c r="Y249" s="50">
        <f>X249*'Расчет дотаций'!AE251</f>
        <v>-0.18026892326861166</v>
      </c>
      <c r="Z249" s="51">
        <f t="shared" ref="Z249:Z312" si="44">$B249*Y249/$AD249</f>
        <v>-5.0364130097274193</v>
      </c>
      <c r="AA249" s="50" t="s">
        <v>439</v>
      </c>
      <c r="AB249" s="50" t="s">
        <v>439</v>
      </c>
      <c r="AC249" s="94" t="s">
        <v>439</v>
      </c>
      <c r="AD249" s="52">
        <f t="shared" ref="AD249:AD312" si="45">D249+G249+J249+M249+P249+S249+V249+Y249</f>
        <v>5.9774506434863417</v>
      </c>
    </row>
    <row r="250" spans="1:30" ht="15" customHeight="1">
      <c r="A250" s="59" t="s">
        <v>232</v>
      </c>
      <c r="B250" s="49">
        <f>'Расчет дотаций'!AM252</f>
        <v>182.5</v>
      </c>
      <c r="C250" s="50">
        <f>'Расчет дотаций'!B252-1</f>
        <v>0</v>
      </c>
      <c r="D250" s="50">
        <f>C250*'Расчет дотаций'!C252</f>
        <v>0</v>
      </c>
      <c r="E250" s="51">
        <f t="shared" si="37"/>
        <v>0</v>
      </c>
      <c r="F250" s="50">
        <f>'Расчет дотаций'!F252-1</f>
        <v>1.6084053417124933E-2</v>
      </c>
      <c r="G250" s="50">
        <f>F250*'Расчет дотаций'!G252</f>
        <v>0.16084053417124933</v>
      </c>
      <c r="H250" s="51">
        <f t="shared" si="38"/>
        <v>4.9106883915870636</v>
      </c>
      <c r="I250" s="50">
        <f>'Расчет дотаций'!J252-1</f>
        <v>7.9681274900398336E-3</v>
      </c>
      <c r="J250" s="50">
        <f>I250*'Расчет дотаций'!K252</f>
        <v>0.1195219123505975</v>
      </c>
      <c r="K250" s="51">
        <f t="shared" si="39"/>
        <v>3.6491725829227062</v>
      </c>
      <c r="L250" s="50">
        <f>'Расчет дотаций'!N252-1</f>
        <v>0.30000000000000004</v>
      </c>
      <c r="M250" s="50">
        <f>L250*'Расчет дотаций'!O252</f>
        <v>4.5000000000000009</v>
      </c>
      <c r="N250" s="51">
        <f t="shared" si="40"/>
        <v>137.39134774704002</v>
      </c>
      <c r="O250" s="50">
        <f>'Расчет дотаций'!R252-1</f>
        <v>0.20173219978746015</v>
      </c>
      <c r="P250" s="50">
        <f>O250*'Расчет дотаций'!S252</f>
        <v>1.0086609989373008</v>
      </c>
      <c r="Q250" s="51">
        <f t="shared" si="41"/>
        <v>30.795843125304764</v>
      </c>
      <c r="R250" s="50">
        <f>'Расчет дотаций'!V252-1</f>
        <v>0.14394343707713109</v>
      </c>
      <c r="S250" s="50">
        <f>R250*'Расчет дотаций'!W252</f>
        <v>1.4394343707713109</v>
      </c>
      <c r="T250" s="51">
        <f t="shared" si="42"/>
        <v>43.947961820818421</v>
      </c>
      <c r="U250" s="50">
        <f>'Расчет дотаций'!Z252-1</f>
        <v>-0.10707382494755058</v>
      </c>
      <c r="V250" s="50">
        <f>U250*'Расчет дотаций'!AA252</f>
        <v>-1.0707382494755058</v>
      </c>
      <c r="W250" s="51">
        <f t="shared" si="43"/>
        <v>-32.691149151054688</v>
      </c>
      <c r="X250" s="50">
        <f>'Расчет дотаций'!AD252-1</f>
        <v>-1.8026892326861166E-2</v>
      </c>
      <c r="Y250" s="50">
        <f>X250*'Расчет дотаций'!AE252</f>
        <v>-0.18026892326861166</v>
      </c>
      <c r="Z250" s="51">
        <f t="shared" si="44"/>
        <v>-5.5038645166182878</v>
      </c>
      <c r="AA250" s="50" t="s">
        <v>439</v>
      </c>
      <c r="AB250" s="50" t="s">
        <v>439</v>
      </c>
      <c r="AC250" s="94" t="s">
        <v>439</v>
      </c>
      <c r="AD250" s="52">
        <f t="shared" si="45"/>
        <v>5.9774506434863417</v>
      </c>
    </row>
    <row r="251" spans="1:30" ht="15" customHeight="1">
      <c r="A251" s="59" t="s">
        <v>233</v>
      </c>
      <c r="B251" s="49">
        <f>'Расчет дотаций'!AM253</f>
        <v>139.90000000000009</v>
      </c>
      <c r="C251" s="50">
        <f>'Расчет дотаций'!B253-1</f>
        <v>0</v>
      </c>
      <c r="D251" s="50">
        <f>C251*'Расчет дотаций'!C253</f>
        <v>0</v>
      </c>
      <c r="E251" s="51">
        <f t="shared" si="37"/>
        <v>0</v>
      </c>
      <c r="F251" s="50">
        <f>'Расчет дотаций'!F253-1</f>
        <v>1.6084053417124933E-2</v>
      </c>
      <c r="G251" s="50">
        <f>F251*'Расчет дотаций'!G253</f>
        <v>0.16084053417124933</v>
      </c>
      <c r="H251" s="51">
        <f t="shared" si="38"/>
        <v>3.7644126355234553</v>
      </c>
      <c r="I251" s="50">
        <f>'Расчет дотаций'!J253-1</f>
        <v>7.9681274900398336E-3</v>
      </c>
      <c r="J251" s="50">
        <f>I251*'Расчет дотаций'!K253</f>
        <v>0.1195219123505975</v>
      </c>
      <c r="K251" s="51">
        <f t="shared" si="39"/>
        <v>2.7973657224706128</v>
      </c>
      <c r="L251" s="50">
        <f>'Расчет дотаций'!N253-1</f>
        <v>0.30000000000000004</v>
      </c>
      <c r="M251" s="50">
        <f>L251*'Расчет дотаций'!O253</f>
        <v>4.5000000000000009</v>
      </c>
      <c r="N251" s="51">
        <f t="shared" si="40"/>
        <v>105.32081945101869</v>
      </c>
      <c r="O251" s="50">
        <f>'Расчет дотаций'!R253-1</f>
        <v>0.20173219978746015</v>
      </c>
      <c r="P251" s="50">
        <f>O251*'Расчет дотаций'!S253</f>
        <v>1.0086609989373008</v>
      </c>
      <c r="Q251" s="51">
        <f t="shared" si="41"/>
        <v>23.607333990302134</v>
      </c>
      <c r="R251" s="50">
        <f>'Расчет дотаций'!V253-1</f>
        <v>0.14394343707713109</v>
      </c>
      <c r="S251" s="50">
        <f>R251*'Расчет дотаций'!W253</f>
        <v>1.4394343707713109</v>
      </c>
      <c r="T251" s="51">
        <f t="shared" si="42"/>
        <v>33.689423883465757</v>
      </c>
      <c r="U251" s="50">
        <f>'Расчет дотаций'!Z253-1</f>
        <v>-0.10707382494755058</v>
      </c>
      <c r="V251" s="50">
        <f>U251*'Расчет дотаций'!AA253</f>
        <v>-1.0707382494755058</v>
      </c>
      <c r="W251" s="51">
        <f t="shared" si="43"/>
        <v>-25.060228856068786</v>
      </c>
      <c r="X251" s="50">
        <f>'Расчет дотаций'!AD253-1</f>
        <v>-1.8026892326861166E-2</v>
      </c>
      <c r="Y251" s="50">
        <f>X251*'Расчет дотаций'!AE253</f>
        <v>-0.18026892326861166</v>
      </c>
      <c r="Z251" s="51">
        <f t="shared" si="44"/>
        <v>-4.2191268267117756</v>
      </c>
      <c r="AA251" s="50" t="s">
        <v>439</v>
      </c>
      <c r="AB251" s="50" t="s">
        <v>439</v>
      </c>
      <c r="AC251" s="94" t="s">
        <v>439</v>
      </c>
      <c r="AD251" s="52">
        <f t="shared" si="45"/>
        <v>5.9774506434863417</v>
      </c>
    </row>
    <row r="252" spans="1:30" ht="15" customHeight="1">
      <c r="A252" s="59" t="s">
        <v>234</v>
      </c>
      <c r="B252" s="49">
        <f>'Расчет дотаций'!AM254</f>
        <v>181.59999999999991</v>
      </c>
      <c r="C252" s="50">
        <f>'Расчет дотаций'!B254-1</f>
        <v>0</v>
      </c>
      <c r="D252" s="50">
        <f>C252*'Расчет дотаций'!C254</f>
        <v>0</v>
      </c>
      <c r="E252" s="51">
        <f t="shared" si="37"/>
        <v>0</v>
      </c>
      <c r="F252" s="50">
        <f>'Расчет дотаций'!F254-1</f>
        <v>1.6084053417124933E-2</v>
      </c>
      <c r="G252" s="50">
        <f>F252*'Расчет дотаций'!G254</f>
        <v>0.16084053417124933</v>
      </c>
      <c r="H252" s="51">
        <f t="shared" si="38"/>
        <v>4.8864712981490976</v>
      </c>
      <c r="I252" s="50">
        <f>'Расчет дотаций'!J254-1</f>
        <v>7.9681274900398336E-3</v>
      </c>
      <c r="J252" s="50">
        <f>I252*'Расчет дотаций'!K254</f>
        <v>0.1195219123505975</v>
      </c>
      <c r="K252" s="51">
        <f t="shared" si="39"/>
        <v>3.6311766633356881</v>
      </c>
      <c r="L252" s="50">
        <f>'Расчет дотаций'!N254-1</f>
        <v>0.30000000000000004</v>
      </c>
      <c r="M252" s="50">
        <f>L252*'Расчет дотаций'!O254</f>
        <v>4.5000000000000009</v>
      </c>
      <c r="N252" s="51">
        <f t="shared" si="40"/>
        <v>136.7138013745888</v>
      </c>
      <c r="O252" s="50">
        <f>'Расчет дотаций'!R254-1</f>
        <v>0.20173219978746015</v>
      </c>
      <c r="P252" s="50">
        <f>O252*'Расчет дотаций'!S254</f>
        <v>1.0086609989373008</v>
      </c>
      <c r="Q252" s="51">
        <f t="shared" si="41"/>
        <v>30.643973214001875</v>
      </c>
      <c r="R252" s="50">
        <f>'Расчет дотаций'!V254-1</f>
        <v>0.14394343707713109</v>
      </c>
      <c r="S252" s="50">
        <f>R252*'Расчет дотаций'!W254</f>
        <v>1.4394343707713109</v>
      </c>
      <c r="T252" s="51">
        <f t="shared" si="42"/>
        <v>43.731232146085596</v>
      </c>
      <c r="U252" s="50">
        <f>'Расчет дотаций'!Z254-1</f>
        <v>-0.10707382494755058</v>
      </c>
      <c r="V252" s="50">
        <f>U252*'Расчет дотаций'!AA254</f>
        <v>-1.0707382494755058</v>
      </c>
      <c r="W252" s="51">
        <f t="shared" si="43"/>
        <v>-32.529932525104265</v>
      </c>
      <c r="X252" s="50">
        <f>'Расчет дотаций'!AD254-1</f>
        <v>-1.8026892326861166E-2</v>
      </c>
      <c r="Y252" s="50">
        <f>X252*'Расчет дотаций'!AE254</f>
        <v>-0.18026892326861166</v>
      </c>
      <c r="Z252" s="51">
        <f t="shared" si="44"/>
        <v>-5.4767221710568803</v>
      </c>
      <c r="AA252" s="50" t="s">
        <v>439</v>
      </c>
      <c r="AB252" s="50" t="s">
        <v>439</v>
      </c>
      <c r="AC252" s="94" t="s">
        <v>439</v>
      </c>
      <c r="AD252" s="52">
        <f t="shared" si="45"/>
        <v>5.9774506434863417</v>
      </c>
    </row>
    <row r="253" spans="1:30" ht="15" customHeight="1">
      <c r="A253" s="59" t="s">
        <v>235</v>
      </c>
      <c r="B253" s="49">
        <f>'Расчет дотаций'!AM255</f>
        <v>145.80000000000018</v>
      </c>
      <c r="C253" s="50">
        <f>'Расчет дотаций'!B255-1</f>
        <v>0</v>
      </c>
      <c r="D253" s="50">
        <f>C253*'Расчет дотаций'!C255</f>
        <v>0</v>
      </c>
      <c r="E253" s="51">
        <f t="shared" si="37"/>
        <v>0</v>
      </c>
      <c r="F253" s="50">
        <f>'Расчет дотаций'!F255-1</f>
        <v>1.6084053417124933E-2</v>
      </c>
      <c r="G253" s="50">
        <f>F253*'Расчет дотаций'!G255</f>
        <v>0.16084053417124933</v>
      </c>
      <c r="H253" s="51">
        <f t="shared" si="38"/>
        <v>3.9231691369501087</v>
      </c>
      <c r="I253" s="50">
        <f>'Расчет дотаций'!J255-1</f>
        <v>7.9681274900398336E-3</v>
      </c>
      <c r="J253" s="50">
        <f>I253*'Расчет дотаций'!K255</f>
        <v>0.1195219123505975</v>
      </c>
      <c r="K253" s="51">
        <f t="shared" si="39"/>
        <v>2.9153389730966097</v>
      </c>
      <c r="L253" s="50">
        <f>'Расчет дотаций'!N255-1</f>
        <v>0.30000000000000004</v>
      </c>
      <c r="M253" s="50">
        <f>L253*'Расчет дотаций'!O255</f>
        <v>4.5000000000000009</v>
      </c>
      <c r="N253" s="51">
        <f t="shared" si="40"/>
        <v>109.76251233708746</v>
      </c>
      <c r="O253" s="50">
        <f>'Расчет дотаций'!R255-1</f>
        <v>0.20173219978746015</v>
      </c>
      <c r="P253" s="50">
        <f>O253*'Расчет дотаций'!S255</f>
        <v>1.0086609989373008</v>
      </c>
      <c r="Q253" s="51">
        <f t="shared" si="41"/>
        <v>24.602925631065425</v>
      </c>
      <c r="R253" s="50">
        <f>'Расчет дотаций'!V255-1</f>
        <v>0.14394343707713109</v>
      </c>
      <c r="S253" s="50">
        <f>R253*'Расчет дотаций'!W255</f>
        <v>1.4394343707713109</v>
      </c>
      <c r="T253" s="51">
        <f t="shared" si="42"/>
        <v>35.110207306714159</v>
      </c>
      <c r="U253" s="50">
        <f>'Расчет дотаций'!Z255-1</f>
        <v>-0.10707382494755058</v>
      </c>
      <c r="V253" s="50">
        <f>U253*'Расчет дотаций'!AA255</f>
        <v>-1.0707382494755058</v>
      </c>
      <c r="W253" s="51">
        <f t="shared" si="43"/>
        <v>-26.11709340396591</v>
      </c>
      <c r="X253" s="50">
        <f>'Расчет дотаций'!AD255-1</f>
        <v>-1.8026892326861166E-2</v>
      </c>
      <c r="Y253" s="50">
        <f>X253*'Расчет дотаций'!AE255</f>
        <v>-0.18026892326861166</v>
      </c>
      <c r="Z253" s="51">
        <f t="shared" si="44"/>
        <v>-4.3970599809476569</v>
      </c>
      <c r="AA253" s="50" t="s">
        <v>439</v>
      </c>
      <c r="AB253" s="50" t="s">
        <v>439</v>
      </c>
      <c r="AC253" s="94" t="s">
        <v>439</v>
      </c>
      <c r="AD253" s="52">
        <f t="shared" si="45"/>
        <v>5.9774506434863417</v>
      </c>
    </row>
    <row r="254" spans="1:30" ht="15" customHeight="1">
      <c r="A254" s="59" t="s">
        <v>236</v>
      </c>
      <c r="B254" s="49">
        <f>'Расчет дотаций'!AM256</f>
        <v>172.30000000000018</v>
      </c>
      <c r="C254" s="50">
        <f>'Расчет дотаций'!B256-1</f>
        <v>0</v>
      </c>
      <c r="D254" s="50">
        <f>C254*'Расчет дотаций'!C256</f>
        <v>0</v>
      </c>
      <c r="E254" s="51">
        <f t="shared" si="37"/>
        <v>0</v>
      </c>
      <c r="F254" s="50">
        <f>'Расчет дотаций'!F256-1</f>
        <v>1.6084053417124933E-2</v>
      </c>
      <c r="G254" s="50">
        <f>F254*'Расчет дотаций'!G256</f>
        <v>0.16084053417124933</v>
      </c>
      <c r="H254" s="51">
        <f t="shared" si="38"/>
        <v>4.6362279992901474</v>
      </c>
      <c r="I254" s="50">
        <f>'Расчет дотаций'!J256-1</f>
        <v>7.9681274900398336E-3</v>
      </c>
      <c r="J254" s="50">
        <f>I254*'Расчет дотаций'!K256</f>
        <v>0.1195219123505975</v>
      </c>
      <c r="K254" s="51">
        <f t="shared" si="39"/>
        <v>3.4452188276031936</v>
      </c>
      <c r="L254" s="50">
        <f>'Расчет дотаций'!N256-1</f>
        <v>0.30000000000000004</v>
      </c>
      <c r="M254" s="50">
        <f>L254*'Расчет дотаций'!O256</f>
        <v>4.5000000000000009</v>
      </c>
      <c r="N254" s="51">
        <f t="shared" si="40"/>
        <v>129.71248885926039</v>
      </c>
      <c r="O254" s="50">
        <f>'Расчет дотаций'!R256-1</f>
        <v>0.20173219978746015</v>
      </c>
      <c r="P254" s="50">
        <f>O254*'Расчет дотаций'!S256</f>
        <v>1.0086609989373008</v>
      </c>
      <c r="Q254" s="51">
        <f t="shared" si="41"/>
        <v>29.074650797205567</v>
      </c>
      <c r="R254" s="50">
        <f>'Расчет дотаций'!V256-1</f>
        <v>0.14394343707713109</v>
      </c>
      <c r="S254" s="50">
        <f>R254*'Расчет дотаций'!W256</f>
        <v>1.4394343707713109</v>
      </c>
      <c r="T254" s="51">
        <f t="shared" si="42"/>
        <v>41.491692173846694</v>
      </c>
      <c r="U254" s="50">
        <f>'Расчет дотаций'!Z256-1</f>
        <v>-0.10707382494755058</v>
      </c>
      <c r="V254" s="50">
        <f>U254*'Расчет дотаций'!AA256</f>
        <v>-1.0707382494755058</v>
      </c>
      <c r="W254" s="51">
        <f t="shared" si="43"/>
        <v>-30.864027390283443</v>
      </c>
      <c r="X254" s="50">
        <f>'Расчет дотаций'!AD256-1</f>
        <v>-1.8026892326861166E-2</v>
      </c>
      <c r="Y254" s="50">
        <f>X254*'Расчет дотаций'!AE256</f>
        <v>-0.18026892326861166</v>
      </c>
      <c r="Z254" s="51">
        <f t="shared" si="44"/>
        <v>-5.1962512669223671</v>
      </c>
      <c r="AA254" s="50" t="s">
        <v>439</v>
      </c>
      <c r="AB254" s="50" t="s">
        <v>439</v>
      </c>
      <c r="AC254" s="94" t="s">
        <v>439</v>
      </c>
      <c r="AD254" s="52">
        <f t="shared" si="45"/>
        <v>5.9774506434863417</v>
      </c>
    </row>
    <row r="255" spans="1:30" ht="15" customHeight="1">
      <c r="A255" s="59" t="s">
        <v>237</v>
      </c>
      <c r="B255" s="49">
        <f>'Расчет дотаций'!AM257</f>
        <v>184.30000000000018</v>
      </c>
      <c r="C255" s="50">
        <f>'Расчет дотаций'!B257-1</f>
        <v>0</v>
      </c>
      <c r="D255" s="50">
        <f>C255*'Расчет дотаций'!C257</f>
        <v>0</v>
      </c>
      <c r="E255" s="51">
        <f t="shared" si="37"/>
        <v>0</v>
      </c>
      <c r="F255" s="50">
        <f>'Расчет дотаций'!F257-1</f>
        <v>1.6084053417124933E-2</v>
      </c>
      <c r="G255" s="50">
        <f>F255*'Расчет дотаций'!G257</f>
        <v>0.16084053417124933</v>
      </c>
      <c r="H255" s="51">
        <f t="shared" si="38"/>
        <v>4.9591225784629955</v>
      </c>
      <c r="I255" s="50">
        <f>'Расчет дотаций'!J257-1</f>
        <v>7.9681274900398336E-3</v>
      </c>
      <c r="J255" s="50">
        <f>I255*'Расчет дотаций'!K257</f>
        <v>0.1195219123505975</v>
      </c>
      <c r="K255" s="51">
        <f t="shared" si="39"/>
        <v>3.6851644220967414</v>
      </c>
      <c r="L255" s="50">
        <f>'Расчет дотаций'!N257-1</f>
        <v>0.30000000000000004</v>
      </c>
      <c r="M255" s="50">
        <f>L255*'Расчет дотаций'!O257</f>
        <v>4.5000000000000009</v>
      </c>
      <c r="N255" s="51">
        <f t="shared" si="40"/>
        <v>138.74644049194248</v>
      </c>
      <c r="O255" s="50">
        <f>'Расчет дотаций'!R257-1</f>
        <v>0.20173219978746015</v>
      </c>
      <c r="P255" s="50">
        <f>O255*'Расчет дотаций'!S257</f>
        <v>1.0086609989373008</v>
      </c>
      <c r="Q255" s="51">
        <f t="shared" si="41"/>
        <v>31.099582947910541</v>
      </c>
      <c r="R255" s="50">
        <f>'Расчет дотаций'!V257-1</f>
        <v>0.14394343707713109</v>
      </c>
      <c r="S255" s="50">
        <f>R255*'Расчет дотаций'!W257</f>
        <v>1.4394343707713109</v>
      </c>
      <c r="T255" s="51">
        <f t="shared" si="42"/>
        <v>44.381421170284071</v>
      </c>
      <c r="U255" s="50">
        <f>'Расчет дотаций'!Z257-1</f>
        <v>-0.10707382494755058</v>
      </c>
      <c r="V255" s="50">
        <f>U255*'Расчет дотаций'!AA257</f>
        <v>-1.0707382494755058</v>
      </c>
      <c r="W255" s="51">
        <f t="shared" si="43"/>
        <v>-33.013582402955528</v>
      </c>
      <c r="X255" s="50">
        <f>'Расчет дотаций'!AD257-1</f>
        <v>-1.8026892326861166E-2</v>
      </c>
      <c r="Y255" s="50">
        <f>X255*'Расчет дотаций'!AE257</f>
        <v>-0.18026892326861166</v>
      </c>
      <c r="Z255" s="51">
        <f t="shared" si="44"/>
        <v>-5.5581492077411045</v>
      </c>
      <c r="AA255" s="50" t="s">
        <v>439</v>
      </c>
      <c r="AB255" s="50" t="s">
        <v>439</v>
      </c>
      <c r="AC255" s="94" t="s">
        <v>439</v>
      </c>
      <c r="AD255" s="52">
        <f t="shared" si="45"/>
        <v>5.9774506434863417</v>
      </c>
    </row>
    <row r="256" spans="1:30" ht="15" customHeight="1">
      <c r="A256" s="59" t="s">
        <v>238</v>
      </c>
      <c r="B256" s="49">
        <f>'Расчет дотаций'!AM258</f>
        <v>136.30000000000018</v>
      </c>
      <c r="C256" s="50">
        <f>'Расчет дотаций'!B258-1</f>
        <v>0</v>
      </c>
      <c r="D256" s="50">
        <f>C256*'Расчет дотаций'!C258</f>
        <v>0</v>
      </c>
      <c r="E256" s="51">
        <f t="shared" si="37"/>
        <v>0</v>
      </c>
      <c r="F256" s="50">
        <f>'Расчет дотаций'!F258-1</f>
        <v>1.6084053417124933E-2</v>
      </c>
      <c r="G256" s="50">
        <f>F256*'Расчет дотаций'!G258</f>
        <v>0.16084053417124933</v>
      </c>
      <c r="H256" s="51">
        <f t="shared" si="38"/>
        <v>3.6675442617716039</v>
      </c>
      <c r="I256" s="50">
        <f>'Расчет дотаций'!J258-1</f>
        <v>7.9681274900398336E-3</v>
      </c>
      <c r="J256" s="50">
        <f>I256*'Расчет дотаций'!K258</f>
        <v>0.1195219123505975</v>
      </c>
      <c r="K256" s="51">
        <f t="shared" si="39"/>
        <v>2.7253820441225503</v>
      </c>
      <c r="L256" s="50">
        <f>'Расчет дотаций'!N258-1</f>
        <v>0.30000000000000004</v>
      </c>
      <c r="M256" s="50">
        <f>L256*'Расчет дотаций'!O258</f>
        <v>4.5000000000000009</v>
      </c>
      <c r="N256" s="51">
        <f t="shared" si="40"/>
        <v>102.61063396121413</v>
      </c>
      <c r="O256" s="50">
        <f>'Расчет дотаций'!R258-1</f>
        <v>0.20173219978746015</v>
      </c>
      <c r="P256" s="50">
        <f>O256*'Расчет дотаций'!S258</f>
        <v>1.0086609989373008</v>
      </c>
      <c r="Q256" s="51">
        <f t="shared" si="41"/>
        <v>22.999854345090657</v>
      </c>
      <c r="R256" s="50">
        <f>'Расчет дотаций'!V258-1</f>
        <v>0.14394343707713109</v>
      </c>
      <c r="S256" s="50">
        <f>R256*'Расчет дотаций'!W258</f>
        <v>1.4394343707713109</v>
      </c>
      <c r="T256" s="51">
        <f t="shared" si="42"/>
        <v>32.822505184534563</v>
      </c>
      <c r="U256" s="50">
        <f>'Расчет дотаций'!Z258-1</f>
        <v>-0.10707382494755058</v>
      </c>
      <c r="V256" s="50">
        <f>U256*'Расчет дотаций'!AA258</f>
        <v>-1.0707382494755058</v>
      </c>
      <c r="W256" s="51">
        <f t="shared" si="43"/>
        <v>-24.415362352267177</v>
      </c>
      <c r="X256" s="50">
        <f>'Расчет дотаций'!AD258-1</f>
        <v>-1.8026892326861166E-2</v>
      </c>
      <c r="Y256" s="50">
        <f>X256*'Расчет дотаций'!AE258</f>
        <v>-0.18026892326861166</v>
      </c>
      <c r="Z256" s="51">
        <f t="shared" si="44"/>
        <v>-4.1105574444661563</v>
      </c>
      <c r="AA256" s="50" t="s">
        <v>439</v>
      </c>
      <c r="AB256" s="50" t="s">
        <v>439</v>
      </c>
      <c r="AC256" s="94" t="s">
        <v>439</v>
      </c>
      <c r="AD256" s="52">
        <f t="shared" si="45"/>
        <v>5.9774506434863417</v>
      </c>
    </row>
    <row r="257" spans="1:30" ht="15" customHeight="1">
      <c r="A257" s="59" t="s">
        <v>239</v>
      </c>
      <c r="B257" s="49">
        <f>'Расчет дотаций'!AM259</f>
        <v>168.40000000000009</v>
      </c>
      <c r="C257" s="50">
        <f>'Расчет дотаций'!B259-1</f>
        <v>0</v>
      </c>
      <c r="D257" s="50">
        <f>C257*'Расчет дотаций'!C259</f>
        <v>0</v>
      </c>
      <c r="E257" s="51">
        <f t="shared" si="37"/>
        <v>0</v>
      </c>
      <c r="F257" s="50">
        <f>'Расчет дотаций'!F259-1</f>
        <v>1.6084053417124933E-2</v>
      </c>
      <c r="G257" s="50">
        <f>F257*'Расчет дотаций'!G259</f>
        <v>0.16084053417124933</v>
      </c>
      <c r="H257" s="51">
        <f t="shared" si="38"/>
        <v>4.5312872610589698</v>
      </c>
      <c r="I257" s="50">
        <f>'Расчет дотаций'!J259-1</f>
        <v>7.9681274900398336E-3</v>
      </c>
      <c r="J257" s="50">
        <f>I257*'Расчет дотаций'!K259</f>
        <v>0.1195219123505975</v>
      </c>
      <c r="K257" s="51">
        <f t="shared" si="39"/>
        <v>3.367236509392789</v>
      </c>
      <c r="L257" s="50">
        <f>'Расчет дотаций'!N259-1</f>
        <v>0.30000000000000004</v>
      </c>
      <c r="M257" s="50">
        <f>L257*'Расчет дотаций'!O259</f>
        <v>4.5000000000000009</v>
      </c>
      <c r="N257" s="51">
        <f t="shared" si="40"/>
        <v>126.77645457863865</v>
      </c>
      <c r="O257" s="50">
        <f>'Расчет дотаций'!R259-1</f>
        <v>0.20173219978746015</v>
      </c>
      <c r="P257" s="50">
        <f>O257*'Расчет дотаций'!S259</f>
        <v>1.0086609989373008</v>
      </c>
      <c r="Q257" s="51">
        <f t="shared" si="41"/>
        <v>28.416547848226436</v>
      </c>
      <c r="R257" s="50">
        <f>'Расчет дотаций'!V259-1</f>
        <v>0.14394343707713109</v>
      </c>
      <c r="S257" s="50">
        <f>R257*'Расчет дотаций'!W259</f>
        <v>1.4394343707713109</v>
      </c>
      <c r="T257" s="51">
        <f t="shared" si="42"/>
        <v>40.552530250004523</v>
      </c>
      <c r="U257" s="50">
        <f>'Расчет дотаций'!Z259-1</f>
        <v>-0.10707382494755058</v>
      </c>
      <c r="V257" s="50">
        <f>U257*'Расчет дотаций'!AA259</f>
        <v>-1.0707382494755058</v>
      </c>
      <c r="W257" s="51">
        <f t="shared" si="43"/>
        <v>-30.165422011164999</v>
      </c>
      <c r="X257" s="50">
        <f>'Расчет дотаций'!AD259-1</f>
        <v>-1.8026892326861166E-2</v>
      </c>
      <c r="Y257" s="50">
        <f>X257*'Расчет дотаций'!AE259</f>
        <v>-0.18026892326861166</v>
      </c>
      <c r="Z257" s="51">
        <f t="shared" si="44"/>
        <v>-5.0786344361562747</v>
      </c>
      <c r="AA257" s="50" t="s">
        <v>439</v>
      </c>
      <c r="AB257" s="50" t="s">
        <v>439</v>
      </c>
      <c r="AC257" s="94" t="s">
        <v>439</v>
      </c>
      <c r="AD257" s="52">
        <f t="shared" si="45"/>
        <v>5.9774506434863417</v>
      </c>
    </row>
    <row r="258" spans="1:30" ht="15" customHeight="1">
      <c r="A258" s="59" t="s">
        <v>240</v>
      </c>
      <c r="B258" s="49">
        <f>'Расчет дотаций'!AM260</f>
        <v>164.69999999999982</v>
      </c>
      <c r="C258" s="50">
        <f>'Расчет дотаций'!B260-1</f>
        <v>0</v>
      </c>
      <c r="D258" s="50">
        <f>C258*'Расчет дотаций'!C260</f>
        <v>0</v>
      </c>
      <c r="E258" s="51">
        <f t="shared" si="37"/>
        <v>0</v>
      </c>
      <c r="F258" s="50">
        <f>'Расчет дотаций'!F260-1</f>
        <v>1.6084053417124933E-2</v>
      </c>
      <c r="G258" s="50">
        <f>F258*'Расчет дотаций'!G260</f>
        <v>0.16084053417124933</v>
      </c>
      <c r="H258" s="51">
        <f t="shared" si="38"/>
        <v>4.4317280991473345</v>
      </c>
      <c r="I258" s="50">
        <f>'Расчет дотаций'!J260-1</f>
        <v>7.9681274900398336E-3</v>
      </c>
      <c r="J258" s="50">
        <f>I258*'Расчет дотаций'!K260</f>
        <v>0.1195219123505975</v>
      </c>
      <c r="K258" s="51">
        <f t="shared" si="39"/>
        <v>3.2932532844239395</v>
      </c>
      <c r="L258" s="50">
        <f>'Расчет дотаций'!N260-1</f>
        <v>0.30000000000000004</v>
      </c>
      <c r="M258" s="50">
        <f>L258*'Расчет дотаций'!O260</f>
        <v>4.5000000000000009</v>
      </c>
      <c r="N258" s="51">
        <f t="shared" si="40"/>
        <v>123.99098615856145</v>
      </c>
      <c r="O258" s="50">
        <f>'Расчет дотаций'!R260-1</f>
        <v>0.20173219978746015</v>
      </c>
      <c r="P258" s="50">
        <f>O258*'Расчет дотаций'!S260</f>
        <v>1.0086609989373008</v>
      </c>
      <c r="Q258" s="51">
        <f t="shared" si="41"/>
        <v>27.79219376842569</v>
      </c>
      <c r="R258" s="50">
        <f>'Расчет дотаций'!V260-1</f>
        <v>0.14394343707713109</v>
      </c>
      <c r="S258" s="50">
        <f>R258*'Расчет дотаций'!W260</f>
        <v>1.4394343707713109</v>
      </c>
      <c r="T258" s="51">
        <f t="shared" si="42"/>
        <v>39.661530476102932</v>
      </c>
      <c r="U258" s="50">
        <f>'Расчет дотаций'!Z260-1</f>
        <v>-0.10707382494755058</v>
      </c>
      <c r="V258" s="50">
        <f>U258*'Расчет дотаций'!AA260</f>
        <v>-1.0707382494755058</v>
      </c>
      <c r="W258" s="51">
        <f t="shared" si="43"/>
        <v>-29.502642548924388</v>
      </c>
      <c r="X258" s="50">
        <f>'Расчет дотаций'!AD260-1</f>
        <v>-1.8026892326861166E-2</v>
      </c>
      <c r="Y258" s="50">
        <f>X258*'Расчет дотаций'!AE260</f>
        <v>-0.18026892326861166</v>
      </c>
      <c r="Z258" s="51">
        <f t="shared" si="44"/>
        <v>-4.9670492377371565</v>
      </c>
      <c r="AA258" s="50" t="s">
        <v>439</v>
      </c>
      <c r="AB258" s="50" t="s">
        <v>439</v>
      </c>
      <c r="AC258" s="94" t="s">
        <v>439</v>
      </c>
      <c r="AD258" s="52">
        <f t="shared" si="45"/>
        <v>5.9774506434863417</v>
      </c>
    </row>
    <row r="259" spans="1:30" ht="15" customHeight="1">
      <c r="A259" s="59" t="s">
        <v>241</v>
      </c>
      <c r="B259" s="49">
        <f>'Расчет дотаций'!AM261</f>
        <v>137.5</v>
      </c>
      <c r="C259" s="50">
        <f>'Расчет дотаций'!B261-1</f>
        <v>0</v>
      </c>
      <c r="D259" s="50">
        <f>C259*'Расчет дотаций'!C261</f>
        <v>0</v>
      </c>
      <c r="E259" s="51">
        <f t="shared" si="37"/>
        <v>0</v>
      </c>
      <c r="F259" s="50">
        <f>'Расчет дотаций'!F261-1</f>
        <v>1.6084053417124933E-2</v>
      </c>
      <c r="G259" s="50">
        <f>F259*'Расчет дотаций'!G261</f>
        <v>0.16084053417124933</v>
      </c>
      <c r="H259" s="51">
        <f t="shared" si="38"/>
        <v>3.6998337196888835</v>
      </c>
      <c r="I259" s="50">
        <f>'Расчет дотаций'!J261-1</f>
        <v>7.9681274900398336E-3</v>
      </c>
      <c r="J259" s="50">
        <f>I259*'Расчет дотаций'!K261</f>
        <v>0.1195219123505975</v>
      </c>
      <c r="K259" s="51">
        <f t="shared" si="39"/>
        <v>2.7493766035719016</v>
      </c>
      <c r="L259" s="50">
        <f>'Расчет дотаций'!N261-1</f>
        <v>0.30000000000000004</v>
      </c>
      <c r="M259" s="50">
        <f>L259*'Расчет дотаций'!O261</f>
        <v>4.5000000000000009</v>
      </c>
      <c r="N259" s="51">
        <f t="shared" si="40"/>
        <v>103.51402912448221</v>
      </c>
      <c r="O259" s="50">
        <f>'Расчет дотаций'!R261-1</f>
        <v>0.20173219978746015</v>
      </c>
      <c r="P259" s="50">
        <f>O259*'Расчет дотаций'!S261</f>
        <v>1.0086609989373008</v>
      </c>
      <c r="Q259" s="51">
        <f t="shared" si="41"/>
        <v>23.202347560161122</v>
      </c>
      <c r="R259" s="50">
        <f>'Расчет дотаций'!V261-1</f>
        <v>0.14394343707713109</v>
      </c>
      <c r="S259" s="50">
        <f>R259*'Расчет дотаций'!W261</f>
        <v>1.4394343707713109</v>
      </c>
      <c r="T259" s="51">
        <f t="shared" si="42"/>
        <v>33.111478084178259</v>
      </c>
      <c r="U259" s="50">
        <f>'Расчет дотаций'!Z261-1</f>
        <v>-0.10707382494755058</v>
      </c>
      <c r="V259" s="50">
        <f>U259*'Расчет дотаций'!AA261</f>
        <v>-1.0707382494755058</v>
      </c>
      <c r="W259" s="51">
        <f t="shared" si="43"/>
        <v>-24.630317853534354</v>
      </c>
      <c r="X259" s="50">
        <f>'Расчет дотаций'!AD261-1</f>
        <v>-1.8026892326861166E-2</v>
      </c>
      <c r="Y259" s="50">
        <f>X259*'Расчет дотаций'!AE261</f>
        <v>-0.18026892326861166</v>
      </c>
      <c r="Z259" s="51">
        <f t="shared" si="44"/>
        <v>-4.1467472385480253</v>
      </c>
      <c r="AA259" s="50" t="s">
        <v>439</v>
      </c>
      <c r="AB259" s="50" t="s">
        <v>439</v>
      </c>
      <c r="AC259" s="94" t="s">
        <v>439</v>
      </c>
      <c r="AD259" s="52">
        <f t="shared" si="45"/>
        <v>5.9774506434863417</v>
      </c>
    </row>
    <row r="260" spans="1:30" ht="15" customHeight="1">
      <c r="A260" s="59" t="s">
        <v>242</v>
      </c>
      <c r="B260" s="49">
        <f>'Расчет дотаций'!AM262</f>
        <v>223.40000000000009</v>
      </c>
      <c r="C260" s="50">
        <f>'Расчет дотаций'!B262-1</f>
        <v>0</v>
      </c>
      <c r="D260" s="50">
        <f>C260*'Расчет дотаций'!C262</f>
        <v>0</v>
      </c>
      <c r="E260" s="51">
        <f t="shared" si="37"/>
        <v>0</v>
      </c>
      <c r="F260" s="50">
        <f>'Расчет дотаций'!F262-1</f>
        <v>1.6084053417124933E-2</v>
      </c>
      <c r="G260" s="50">
        <f>F260*'Расчет дотаций'!G262</f>
        <v>0.16084053417124933</v>
      </c>
      <c r="H260" s="51">
        <f t="shared" si="38"/>
        <v>6.0112207489345222</v>
      </c>
      <c r="I260" s="50">
        <f>'Расчет дотаций'!J262-1</f>
        <v>7.9681274900398336E-3</v>
      </c>
      <c r="J260" s="50">
        <f>I260*'Расчет дотаций'!K262</f>
        <v>0.1195219123505975</v>
      </c>
      <c r="K260" s="51">
        <f t="shared" si="39"/>
        <v>4.4669871508215504</v>
      </c>
      <c r="L260" s="50">
        <f>'Расчет дотаций'!N262-1</f>
        <v>0.30000000000000004</v>
      </c>
      <c r="M260" s="50">
        <f>L260*'Расчет дотаций'!O262</f>
        <v>4.5000000000000009</v>
      </c>
      <c r="N260" s="51">
        <f t="shared" si="40"/>
        <v>168.18206622843155</v>
      </c>
      <c r="O260" s="50">
        <f>'Расчет дотаций'!R262-1</f>
        <v>0.20173219978746015</v>
      </c>
      <c r="P260" s="50">
        <f>O260*'Расчет дотаций'!S262</f>
        <v>1.0086609989373008</v>
      </c>
      <c r="Q260" s="51">
        <f t="shared" si="41"/>
        <v>37.697486872290888</v>
      </c>
      <c r="R260" s="50">
        <f>'Расчет дотаций'!V262-1</f>
        <v>0.14394343707713109</v>
      </c>
      <c r="S260" s="50">
        <f>R260*'Расчет дотаций'!W262</f>
        <v>1.4394343707713109</v>
      </c>
      <c r="T260" s="51">
        <f t="shared" si="42"/>
        <v>53.797121483675831</v>
      </c>
      <c r="U260" s="50">
        <f>'Расчет дотаций'!Z262-1</f>
        <v>-0.10707382494755058</v>
      </c>
      <c r="V260" s="50">
        <f>U260*'Расчет дотаций'!AA262</f>
        <v>-1.0707382494755058</v>
      </c>
      <c r="W260" s="51">
        <f t="shared" si="43"/>
        <v>-40.017549152578738</v>
      </c>
      <c r="X260" s="50">
        <f>'Расчет дотаций'!AD262-1</f>
        <v>-1.8026892326861166E-2</v>
      </c>
      <c r="Y260" s="50">
        <f>X260*'Расчет дотаций'!AE262</f>
        <v>-0.18026892326861166</v>
      </c>
      <c r="Z260" s="51">
        <f t="shared" si="44"/>
        <v>-6.7373333315754849</v>
      </c>
      <c r="AA260" s="50" t="s">
        <v>439</v>
      </c>
      <c r="AB260" s="50" t="s">
        <v>439</v>
      </c>
      <c r="AC260" s="94" t="s">
        <v>439</v>
      </c>
      <c r="AD260" s="52">
        <f t="shared" si="45"/>
        <v>5.9774506434863417</v>
      </c>
    </row>
    <row r="261" spans="1:30" ht="15" customHeight="1">
      <c r="A261" s="59" t="s">
        <v>243</v>
      </c>
      <c r="B261" s="49">
        <f>'Расчет дотаций'!AM263</f>
        <v>186.19999999999982</v>
      </c>
      <c r="C261" s="50">
        <f>'Расчет дотаций'!B263-1</f>
        <v>0</v>
      </c>
      <c r="D261" s="50">
        <f>C261*'Расчет дотаций'!C263</f>
        <v>0</v>
      </c>
      <c r="E261" s="51">
        <f t="shared" si="37"/>
        <v>0</v>
      </c>
      <c r="F261" s="50">
        <f>'Расчет дотаций'!F263-1</f>
        <v>1.6084053417124933E-2</v>
      </c>
      <c r="G261" s="50">
        <f>F261*'Расчет дотаций'!G263</f>
        <v>0.16084053417124933</v>
      </c>
      <c r="H261" s="51">
        <f t="shared" si="38"/>
        <v>5.0102475534986874</v>
      </c>
      <c r="I261" s="50">
        <f>'Расчет дотаций'!J263-1</f>
        <v>7.9681274900398336E-3</v>
      </c>
      <c r="J261" s="50">
        <f>I261*'Расчет дотаций'!K263</f>
        <v>0.1195219123505975</v>
      </c>
      <c r="K261" s="51">
        <f t="shared" si="39"/>
        <v>3.7231558078915459</v>
      </c>
      <c r="L261" s="50">
        <f>'Расчет дотаций'!N263-1</f>
        <v>0.30000000000000004</v>
      </c>
      <c r="M261" s="50">
        <f>L261*'Расчет дотаций'!O263</f>
        <v>4.5000000000000009</v>
      </c>
      <c r="N261" s="51">
        <f t="shared" si="40"/>
        <v>140.17681616711687</v>
      </c>
      <c r="O261" s="50">
        <f>'Расчет дотаций'!R263-1</f>
        <v>0.20173219978746015</v>
      </c>
      <c r="P261" s="50">
        <f>O261*'Расчет дотаций'!S263</f>
        <v>1.0086609989373008</v>
      </c>
      <c r="Q261" s="51">
        <f t="shared" si="41"/>
        <v>31.420197205105431</v>
      </c>
      <c r="R261" s="50">
        <f>'Расчет дотаций'!V263-1</f>
        <v>0.14394343707713109</v>
      </c>
      <c r="S261" s="50">
        <f>R261*'Расчет дотаций'!W263</f>
        <v>1.4394343707713109</v>
      </c>
      <c r="T261" s="51">
        <f t="shared" si="42"/>
        <v>44.838961594719898</v>
      </c>
      <c r="U261" s="50">
        <f>'Расчет дотаций'!Z263-1</f>
        <v>-0.10707382494755058</v>
      </c>
      <c r="V261" s="50">
        <f>U261*'Расчет дотаций'!AA263</f>
        <v>-1.0707382494755058</v>
      </c>
      <c r="W261" s="51">
        <f t="shared" si="43"/>
        <v>-33.353928613295217</v>
      </c>
      <c r="X261" s="50">
        <f>'Расчет дотаций'!AD263-1</f>
        <v>-1.8026892326861166E-2</v>
      </c>
      <c r="Y261" s="50">
        <f>X261*'Расчет дотаций'!AE263</f>
        <v>-0.18026892326861166</v>
      </c>
      <c r="Z261" s="51">
        <f t="shared" si="44"/>
        <v>-5.6154497150373937</v>
      </c>
      <c r="AA261" s="50" t="s">
        <v>439</v>
      </c>
      <c r="AB261" s="50" t="s">
        <v>439</v>
      </c>
      <c r="AC261" s="94" t="s">
        <v>439</v>
      </c>
      <c r="AD261" s="52">
        <f t="shared" si="45"/>
        <v>5.9774506434863417</v>
      </c>
    </row>
    <row r="262" spans="1:30" ht="15" customHeight="1">
      <c r="A262" s="59" t="s">
        <v>244</v>
      </c>
      <c r="B262" s="49">
        <f>'Расчет дотаций'!AM264</f>
        <v>93.700000000000045</v>
      </c>
      <c r="C262" s="50">
        <f>'Расчет дотаций'!B264-1</f>
        <v>0</v>
      </c>
      <c r="D262" s="50">
        <f>C262*'Расчет дотаций'!C264</f>
        <v>0</v>
      </c>
      <c r="E262" s="51">
        <f t="shared" si="37"/>
        <v>0</v>
      </c>
      <c r="F262" s="50">
        <f>'Расчет дотаций'!F264-1</f>
        <v>1.6084053417124933E-2</v>
      </c>
      <c r="G262" s="50">
        <f>F262*'Расчет дотаций'!G264</f>
        <v>0.16084053417124933</v>
      </c>
      <c r="H262" s="51">
        <f t="shared" si="38"/>
        <v>2.5212685057079893</v>
      </c>
      <c r="I262" s="50">
        <f>'Расчет дотаций'!J264-1</f>
        <v>7.9681274900398336E-3</v>
      </c>
      <c r="J262" s="50">
        <f>I262*'Расчет дотаций'!K264</f>
        <v>0.1195219123505975</v>
      </c>
      <c r="K262" s="51">
        <f t="shared" si="39"/>
        <v>1.8735751836704533</v>
      </c>
      <c r="L262" s="50">
        <f>'Расчет дотаций'!N264-1</f>
        <v>0.30000000000000004</v>
      </c>
      <c r="M262" s="50">
        <f>L262*'Расчет дотаций'!O264</f>
        <v>4.5000000000000009</v>
      </c>
      <c r="N262" s="51">
        <f t="shared" si="40"/>
        <v>70.540105665192641</v>
      </c>
      <c r="O262" s="50">
        <f>'Расчет дотаций'!R264-1</f>
        <v>0.20173219978746015</v>
      </c>
      <c r="P262" s="50">
        <f>O262*'Расчет дотаций'!S264</f>
        <v>1.0086609989373008</v>
      </c>
      <c r="Q262" s="51">
        <f t="shared" si="41"/>
        <v>15.811345210087989</v>
      </c>
      <c r="R262" s="50">
        <f>'Расчет дотаций'!V264-1</f>
        <v>0.14394343707713109</v>
      </c>
      <c r="S262" s="50">
        <f>R262*'Расчет дотаций'!W264</f>
        <v>1.4394343707713109</v>
      </c>
      <c r="T262" s="51">
        <f t="shared" si="42"/>
        <v>22.563967247181854</v>
      </c>
      <c r="U262" s="50">
        <f>'Расчет дотаций'!Z264-1</f>
        <v>-0.10707382494755058</v>
      </c>
      <c r="V262" s="50">
        <f>U262*'Расчет дотаций'!AA264</f>
        <v>-1.0707382494755058</v>
      </c>
      <c r="W262" s="51">
        <f t="shared" si="43"/>
        <v>-16.784442057281236</v>
      </c>
      <c r="X262" s="50">
        <f>'Расчет дотаций'!AD264-1</f>
        <v>-1.8026892326861166E-2</v>
      </c>
      <c r="Y262" s="50">
        <f>X262*'Расчет дотаций'!AE264</f>
        <v>-0.18026892326861166</v>
      </c>
      <c r="Z262" s="51">
        <f t="shared" si="44"/>
        <v>-2.8258197545596375</v>
      </c>
      <c r="AA262" s="50" t="s">
        <v>439</v>
      </c>
      <c r="AB262" s="50" t="s">
        <v>439</v>
      </c>
      <c r="AC262" s="94" t="s">
        <v>439</v>
      </c>
      <c r="AD262" s="52">
        <f t="shared" si="45"/>
        <v>5.9774506434863417</v>
      </c>
    </row>
    <row r="263" spans="1:30" ht="15" customHeight="1">
      <c r="A263" s="59" t="s">
        <v>245</v>
      </c>
      <c r="B263" s="49">
        <f>'Расчет дотаций'!AM265</f>
        <v>167.40000000000009</v>
      </c>
      <c r="C263" s="50">
        <f>'Расчет дотаций'!B265-1</f>
        <v>0</v>
      </c>
      <c r="D263" s="50">
        <f>C263*'Расчет дотаций'!C265</f>
        <v>0</v>
      </c>
      <c r="E263" s="51">
        <f t="shared" si="37"/>
        <v>0</v>
      </c>
      <c r="F263" s="50">
        <f>'Расчет дотаций'!F265-1</f>
        <v>1.6084053417124933E-2</v>
      </c>
      <c r="G263" s="50">
        <f>F263*'Расчет дотаций'!G265</f>
        <v>0.16084053417124933</v>
      </c>
      <c r="H263" s="51">
        <f t="shared" si="38"/>
        <v>4.5043793794612323</v>
      </c>
      <c r="I263" s="50">
        <f>'Расчет дотаций'!J265-1</f>
        <v>7.9681274900398336E-3</v>
      </c>
      <c r="J263" s="50">
        <f>I263*'Расчет дотаций'!K265</f>
        <v>0.1195219123505975</v>
      </c>
      <c r="K263" s="51">
        <f t="shared" si="39"/>
        <v>3.3472410431849937</v>
      </c>
      <c r="L263" s="50">
        <f>'Расчет дотаций'!N265-1</f>
        <v>0.30000000000000004</v>
      </c>
      <c r="M263" s="50">
        <f>L263*'Расчет дотаций'!O265</f>
        <v>4.5000000000000009</v>
      </c>
      <c r="N263" s="51">
        <f t="shared" si="40"/>
        <v>126.02362527591514</v>
      </c>
      <c r="O263" s="50">
        <f>'Расчет дотаций'!R265-1</f>
        <v>0.20173219978746015</v>
      </c>
      <c r="P263" s="50">
        <f>O263*'Расчет дотаций'!S265</f>
        <v>1.0086609989373008</v>
      </c>
      <c r="Q263" s="51">
        <f t="shared" si="41"/>
        <v>28.247803502334357</v>
      </c>
      <c r="R263" s="50">
        <f>'Расчет дотаций'!V265-1</f>
        <v>0.14394343707713109</v>
      </c>
      <c r="S263" s="50">
        <f>R263*'Расчет дотаций'!W265</f>
        <v>1.4394343707713109</v>
      </c>
      <c r="T263" s="51">
        <f t="shared" si="42"/>
        <v>40.311719500301407</v>
      </c>
      <c r="U263" s="50">
        <f>'Расчет дотаций'!Z265-1</f>
        <v>-0.10707382494755058</v>
      </c>
      <c r="V263" s="50">
        <f>U263*'Расчет дотаций'!AA265</f>
        <v>-1.0707382494755058</v>
      </c>
      <c r="W263" s="51">
        <f t="shared" si="43"/>
        <v>-29.986292426775659</v>
      </c>
      <c r="X263" s="50">
        <f>'Расчет дотаций'!AD265-1</f>
        <v>-1.8026892326861166E-2</v>
      </c>
      <c r="Y263" s="50">
        <f>X263*'Расчет дотаций'!AE265</f>
        <v>-0.18026892326861166</v>
      </c>
      <c r="Z263" s="51">
        <f t="shared" si="44"/>
        <v>-5.0484762744213798</v>
      </c>
      <c r="AA263" s="50" t="s">
        <v>439</v>
      </c>
      <c r="AB263" s="50" t="s">
        <v>439</v>
      </c>
      <c r="AC263" s="94" t="s">
        <v>439</v>
      </c>
      <c r="AD263" s="52">
        <f t="shared" si="45"/>
        <v>5.9774506434863417</v>
      </c>
    </row>
    <row r="264" spans="1:30" ht="15" customHeight="1">
      <c r="A264" s="56" t="s">
        <v>246</v>
      </c>
      <c r="B264" s="49">
        <f>'Расчет дотаций'!AM266</f>
        <v>0</v>
      </c>
      <c r="C264" s="50">
        <f>'Расчет дотаций'!B266-1</f>
        <v>-1</v>
      </c>
      <c r="D264" s="50">
        <f>C264*'Расчет дотаций'!C266</f>
        <v>0</v>
      </c>
      <c r="E264" s="51" t="e">
        <f t="shared" si="37"/>
        <v>#DIV/0!</v>
      </c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</row>
    <row r="265" spans="1:30" ht="15" customHeight="1">
      <c r="A265" s="59" t="s">
        <v>247</v>
      </c>
      <c r="B265" s="49">
        <f>'Расчет дотаций'!AM267</f>
        <v>167.90000000000009</v>
      </c>
      <c r="C265" s="50">
        <f>'Расчет дотаций'!B267-1</f>
        <v>0</v>
      </c>
      <c r="D265" s="50">
        <f>C265*'Расчет дотаций'!C267</f>
        <v>0</v>
      </c>
      <c r="E265" s="51">
        <f t="shared" si="37"/>
        <v>0</v>
      </c>
      <c r="F265" s="50">
        <f>'Расчет дотаций'!F267-1</f>
        <v>0.15082401970070092</v>
      </c>
      <c r="G265" s="50">
        <f>F265*'Расчет дотаций'!G267</f>
        <v>1.5082401970070092</v>
      </c>
      <c r="H265" s="51">
        <f t="shared" si="38"/>
        <v>37.750713130036736</v>
      </c>
      <c r="I265" s="50">
        <f>'Расчет дотаций'!J267-1</f>
        <v>0.21263157894736828</v>
      </c>
      <c r="J265" s="50">
        <f>I265*'Расчет дотаций'!K267</f>
        <v>3.1894736842105242</v>
      </c>
      <c r="K265" s="51">
        <f t="shared" si="39"/>
        <v>79.83138649093658</v>
      </c>
      <c r="L265" s="50">
        <f>'Расчет дотаций'!N267-1</f>
        <v>0.101123595505618</v>
      </c>
      <c r="M265" s="50">
        <f>L265*'Расчет дотаций'!O267</f>
        <v>1.51685393258427</v>
      </c>
      <c r="N265" s="51">
        <f t="shared" si="40"/>
        <v>37.966311853237755</v>
      </c>
      <c r="O265" s="50">
        <f>'Расчет дотаций'!R267-1</f>
        <v>1.4485981308411278E-2</v>
      </c>
      <c r="P265" s="50">
        <f>O265*'Расчет дотаций'!S267</f>
        <v>7.2429906542056388E-2</v>
      </c>
      <c r="Q265" s="51">
        <f t="shared" si="41"/>
        <v>1.812894676411966</v>
      </c>
      <c r="R265" s="50">
        <f>'Расчет дотаций'!V267-1</f>
        <v>6.9035935198821674E-2</v>
      </c>
      <c r="S265" s="50">
        <f>R265*'Расчет дотаций'!W267</f>
        <v>0.69035935198821674</v>
      </c>
      <c r="T265" s="51">
        <f t="shared" si="42"/>
        <v>17.279447865971516</v>
      </c>
      <c r="U265" s="50">
        <f>'Расчет дотаций'!Z267-1</f>
        <v>1.5823807850513738E-2</v>
      </c>
      <c r="V265" s="50">
        <f>U265*'Расчет дотаций'!AA267</f>
        <v>0.15823807850513738</v>
      </c>
      <c r="W265" s="51">
        <f t="shared" si="43"/>
        <v>3.9606425553103812</v>
      </c>
      <c r="X265" s="50">
        <f>'Расчет дотаций'!AD267-1</f>
        <v>-4.2754891591750388E-2</v>
      </c>
      <c r="Y265" s="50">
        <f>X265*'Расчет дотаций'!AE267</f>
        <v>-0.42754891591750388</v>
      </c>
      <c r="Z265" s="51">
        <f t="shared" si="44"/>
        <v>-10.701396571904837</v>
      </c>
      <c r="AA265" s="50" t="s">
        <v>439</v>
      </c>
      <c r="AB265" s="50" t="s">
        <v>439</v>
      </c>
      <c r="AC265" s="94" t="s">
        <v>439</v>
      </c>
      <c r="AD265" s="52">
        <f t="shared" si="45"/>
        <v>6.7080462349197099</v>
      </c>
    </row>
    <row r="266" spans="1:30" ht="15" customHeight="1">
      <c r="A266" s="59" t="s">
        <v>248</v>
      </c>
      <c r="B266" s="49">
        <f>'Расчет дотаций'!AM268</f>
        <v>93</v>
      </c>
      <c r="C266" s="50">
        <f>'Расчет дотаций'!B268-1</f>
        <v>0</v>
      </c>
      <c r="D266" s="50">
        <f>C266*'Расчет дотаций'!C268</f>
        <v>0</v>
      </c>
      <c r="E266" s="51">
        <f t="shared" si="37"/>
        <v>0</v>
      </c>
      <c r="F266" s="50">
        <f>'Расчет дотаций'!F268-1</f>
        <v>0.15082401970070092</v>
      </c>
      <c r="G266" s="50">
        <f>F266*'Расчет дотаций'!G268</f>
        <v>1.5082401970070092</v>
      </c>
      <c r="H266" s="51">
        <f t="shared" si="38"/>
        <v>20.910162722414618</v>
      </c>
      <c r="I266" s="50">
        <f>'Расчет дотаций'!J268-1</f>
        <v>0.21263157894736828</v>
      </c>
      <c r="J266" s="50">
        <f>I266*'Расчет дотаций'!K268</f>
        <v>3.1894736842105242</v>
      </c>
      <c r="K266" s="51">
        <f t="shared" si="39"/>
        <v>44.218695316599749</v>
      </c>
      <c r="L266" s="50">
        <f>'Расчет дотаций'!N268-1</f>
        <v>0.101123595505618</v>
      </c>
      <c r="M266" s="50">
        <f>L266*'Расчет дотаций'!O268</f>
        <v>1.51685393258427</v>
      </c>
      <c r="N266" s="51">
        <f t="shared" si="40"/>
        <v>21.029583099172775</v>
      </c>
      <c r="O266" s="50">
        <f>'Расчет дотаций'!R268-1</f>
        <v>1.4485981308411278E-2</v>
      </c>
      <c r="P266" s="50">
        <f>O266*'Расчет дотаций'!S268</f>
        <v>7.2429906542056388E-2</v>
      </c>
      <c r="Q266" s="51">
        <f t="shared" si="41"/>
        <v>1.0041644127832801</v>
      </c>
      <c r="R266" s="50">
        <f>'Расчет дотаций'!V268-1</f>
        <v>6.9035935198821674E-2</v>
      </c>
      <c r="S266" s="50">
        <f>R266*'Расчет дотаций'!W268</f>
        <v>0.69035935198821674</v>
      </c>
      <c r="T266" s="51">
        <f t="shared" si="42"/>
        <v>9.5711057268335331</v>
      </c>
      <c r="U266" s="50">
        <f>'Расчет дотаций'!Z268-1</f>
        <v>1.5823807850513738E-2</v>
      </c>
      <c r="V266" s="50">
        <f>U266*'Расчет дотаций'!AA268</f>
        <v>0.15823807850513738</v>
      </c>
      <c r="W266" s="51">
        <f t="shared" si="43"/>
        <v>2.1938043933523836</v>
      </c>
      <c r="X266" s="50">
        <f>'Расчет дотаций'!AD268-1</f>
        <v>-4.2754891591750388E-2</v>
      </c>
      <c r="Y266" s="50">
        <f>X266*'Расчет дотаций'!AE268</f>
        <v>-0.42754891591750388</v>
      </c>
      <c r="Z266" s="51">
        <f t="shared" si="44"/>
        <v>-5.9275156711563399</v>
      </c>
      <c r="AA266" s="50" t="s">
        <v>439</v>
      </c>
      <c r="AB266" s="50" t="s">
        <v>439</v>
      </c>
      <c r="AC266" s="94" t="s">
        <v>439</v>
      </c>
      <c r="AD266" s="52">
        <f t="shared" si="45"/>
        <v>6.7080462349197099</v>
      </c>
    </row>
    <row r="267" spans="1:30" ht="15" customHeight="1">
      <c r="A267" s="59" t="s">
        <v>249</v>
      </c>
      <c r="B267" s="49">
        <f>'Расчет дотаций'!AM269</f>
        <v>247.59999999999991</v>
      </c>
      <c r="C267" s="50">
        <f>'Расчет дотаций'!B269-1</f>
        <v>0</v>
      </c>
      <c r="D267" s="50">
        <f>C267*'Расчет дотаций'!C269</f>
        <v>0</v>
      </c>
      <c r="E267" s="51">
        <f t="shared" si="37"/>
        <v>0</v>
      </c>
      <c r="F267" s="50">
        <f>'Расчет дотаций'!F269-1</f>
        <v>0.15082401970070092</v>
      </c>
      <c r="G267" s="50">
        <f>F267*'Расчет дотаций'!G269</f>
        <v>1.5082401970070092</v>
      </c>
      <c r="H267" s="51">
        <f t="shared" si="38"/>
        <v>55.670497742686635</v>
      </c>
      <c r="I267" s="50">
        <f>'Расчет дотаций'!J269-1</f>
        <v>0.21263157894736828</v>
      </c>
      <c r="J267" s="50">
        <f>I267*'Расчет дотаций'!K269</f>
        <v>3.1894736842105242</v>
      </c>
      <c r="K267" s="51">
        <f t="shared" si="39"/>
        <v>117.72633290742036</v>
      </c>
      <c r="L267" s="50">
        <f>'Расчет дотаций'!N269-1</f>
        <v>0.101123595505618</v>
      </c>
      <c r="M267" s="50">
        <f>L267*'Расчет дотаций'!O269</f>
        <v>1.51685393258427</v>
      </c>
      <c r="N267" s="51">
        <f t="shared" si="40"/>
        <v>55.988438444679332</v>
      </c>
      <c r="O267" s="50">
        <f>'Расчет дотаций'!R269-1</f>
        <v>1.4485981308411278E-2</v>
      </c>
      <c r="P267" s="50">
        <f>O267*'Расчет дотаций'!S269</f>
        <v>7.2429906542056388E-2</v>
      </c>
      <c r="Q267" s="51">
        <f t="shared" si="41"/>
        <v>2.6734527807004311</v>
      </c>
      <c r="R267" s="50">
        <f>'Расчет дотаций'!V269-1</f>
        <v>6.9035935198821674E-2</v>
      </c>
      <c r="S267" s="50">
        <f>R267*'Расчет дотаций'!W269</f>
        <v>0.69035935198821674</v>
      </c>
      <c r="T267" s="51">
        <f t="shared" si="42"/>
        <v>25.481782558752496</v>
      </c>
      <c r="U267" s="50">
        <f>'Расчет дотаций'!Z269-1</f>
        <v>1.5823807850513738E-2</v>
      </c>
      <c r="V267" s="50">
        <f>U267*'Расчет дотаций'!AA269</f>
        <v>0.15823807850513738</v>
      </c>
      <c r="W267" s="51">
        <f t="shared" si="43"/>
        <v>5.8407093311188172</v>
      </c>
      <c r="X267" s="50">
        <f>'Расчет дотаций'!AD269-1</f>
        <v>-4.2754891591750388E-2</v>
      </c>
      <c r="Y267" s="50">
        <f>X267*'Расчет дотаций'!AE269</f>
        <v>-0.42754891591750388</v>
      </c>
      <c r="Z267" s="51">
        <f t="shared" si="44"/>
        <v>-15.781213765358162</v>
      </c>
      <c r="AA267" s="50" t="s">
        <v>439</v>
      </c>
      <c r="AB267" s="50" t="s">
        <v>439</v>
      </c>
      <c r="AC267" s="94" t="s">
        <v>439</v>
      </c>
      <c r="AD267" s="52">
        <f t="shared" si="45"/>
        <v>6.7080462349197099</v>
      </c>
    </row>
    <row r="268" spans="1:30" ht="15" customHeight="1">
      <c r="A268" s="59" t="s">
        <v>250</v>
      </c>
      <c r="B268" s="49">
        <f>'Расчет дотаций'!AM270</f>
        <v>109.09999999999991</v>
      </c>
      <c r="C268" s="50">
        <f>'Расчет дотаций'!B270-1</f>
        <v>0</v>
      </c>
      <c r="D268" s="50">
        <f>C268*'Расчет дотаций'!C270</f>
        <v>0</v>
      </c>
      <c r="E268" s="51">
        <f t="shared" si="37"/>
        <v>0</v>
      </c>
      <c r="F268" s="50">
        <f>'Расчет дотаций'!F270-1</f>
        <v>0.15082401970070092</v>
      </c>
      <c r="G268" s="50">
        <f>F268*'Расчет дотаций'!G270</f>
        <v>1.5082401970070092</v>
      </c>
      <c r="H268" s="51">
        <f t="shared" si="38"/>
        <v>24.530094118445515</v>
      </c>
      <c r="I268" s="50">
        <f>'Расчет дотаций'!J270-1</f>
        <v>0.21263157894736828</v>
      </c>
      <c r="J268" s="50">
        <f>I268*'Расчет дотаций'!K270</f>
        <v>3.1894736842105242</v>
      </c>
      <c r="K268" s="51">
        <f t="shared" si="39"/>
        <v>51.873759774634713</v>
      </c>
      <c r="L268" s="50">
        <f>'Расчет дотаций'!N270-1</f>
        <v>0.101123595505618</v>
      </c>
      <c r="M268" s="50">
        <f>L268*'Расчет дотаций'!O270</f>
        <v>1.51685393258427</v>
      </c>
      <c r="N268" s="51">
        <f t="shared" si="40"/>
        <v>24.670188345373639</v>
      </c>
      <c r="O268" s="50">
        <f>'Расчет дотаций'!R270-1</f>
        <v>1.4485981308411278E-2</v>
      </c>
      <c r="P268" s="50">
        <f>O268*'Расчет дотаций'!S270</f>
        <v>7.2429906542056388E-2</v>
      </c>
      <c r="Q268" s="51">
        <f t="shared" si="41"/>
        <v>1.178003628329632</v>
      </c>
      <c r="R268" s="50">
        <f>'Расчет дотаций'!V270-1</f>
        <v>6.9035935198821674E-2</v>
      </c>
      <c r="S268" s="50">
        <f>R268*'Расчет дотаций'!W270</f>
        <v>0.69035935198821674</v>
      </c>
      <c r="T268" s="51">
        <f t="shared" si="42"/>
        <v>11.228039083844491</v>
      </c>
      <c r="U268" s="50">
        <f>'Расчет дотаций'!Z270-1</f>
        <v>1.5823807850513738E-2</v>
      </c>
      <c r="V268" s="50">
        <f>U268*'Расчет дотаций'!AA270</f>
        <v>0.15823807850513738</v>
      </c>
      <c r="W268" s="51">
        <f t="shared" si="43"/>
        <v>2.573592035642418</v>
      </c>
      <c r="X268" s="50">
        <f>'Расчет дотаций'!AD270-1</f>
        <v>-4.2754891591750388E-2</v>
      </c>
      <c r="Y268" s="50">
        <f>X268*'Расчет дотаций'!AE270</f>
        <v>-0.42754891591750388</v>
      </c>
      <c r="Z268" s="51">
        <f t="shared" si="44"/>
        <v>-6.9536769862704952</v>
      </c>
      <c r="AA268" s="50" t="s">
        <v>439</v>
      </c>
      <c r="AB268" s="50" t="s">
        <v>439</v>
      </c>
      <c r="AC268" s="94" t="s">
        <v>439</v>
      </c>
      <c r="AD268" s="52">
        <f t="shared" si="45"/>
        <v>6.7080462349197099</v>
      </c>
    </row>
    <row r="269" spans="1:30" ht="15" customHeight="1">
      <c r="A269" s="59" t="s">
        <v>251</v>
      </c>
      <c r="B269" s="49">
        <f>'Расчет дотаций'!AM271</f>
        <v>263</v>
      </c>
      <c r="C269" s="50">
        <f>'Расчет дотаций'!B271-1</f>
        <v>0</v>
      </c>
      <c r="D269" s="50">
        <f>C269*'Расчет дотаций'!C271</f>
        <v>0</v>
      </c>
      <c r="E269" s="51">
        <f t="shared" si="37"/>
        <v>0</v>
      </c>
      <c r="F269" s="50">
        <f>'Расчет дотаций'!F271-1</f>
        <v>0.15082401970070092</v>
      </c>
      <c r="G269" s="50">
        <f>F269*'Расчет дотаций'!G271</f>
        <v>1.5082401970070092</v>
      </c>
      <c r="H269" s="51">
        <f t="shared" si="38"/>
        <v>59.13304081715102</v>
      </c>
      <c r="I269" s="50">
        <f>'Расчет дотаций'!J271-1</f>
        <v>0.21263157894736828</v>
      </c>
      <c r="J269" s="50">
        <f>I269*'Расчет дотаций'!K271</f>
        <v>3.1894736842105242</v>
      </c>
      <c r="K269" s="51">
        <f t="shared" si="39"/>
        <v>125.04856847597564</v>
      </c>
      <c r="L269" s="50">
        <f>'Расчет дотаций'!N271-1</f>
        <v>0.101123595505618</v>
      </c>
      <c r="M269" s="50">
        <f>L269*'Расчет дотаций'!O271</f>
        <v>1.51685393258427</v>
      </c>
      <c r="N269" s="51">
        <f t="shared" si="40"/>
        <v>59.470756506262802</v>
      </c>
      <c r="O269" s="50">
        <f>'Расчет дотаций'!R271-1</f>
        <v>1.4485981308411278E-2</v>
      </c>
      <c r="P269" s="50">
        <f>O269*'Расчет дотаций'!S271</f>
        <v>7.2429906542056388E-2</v>
      </c>
      <c r="Q269" s="51">
        <f t="shared" si="41"/>
        <v>2.8397337694839</v>
      </c>
      <c r="R269" s="50">
        <f>'Расчет дотаций'!V271-1</f>
        <v>6.9035935198821674E-2</v>
      </c>
      <c r="S269" s="50">
        <f>R269*'Расчет дотаций'!W271</f>
        <v>0.69035935198821674</v>
      </c>
      <c r="T269" s="51">
        <f t="shared" si="42"/>
        <v>27.066675335023866</v>
      </c>
      <c r="U269" s="50">
        <f>'Расчет дотаций'!Z271-1</f>
        <v>1.5823807850513738E-2</v>
      </c>
      <c r="V269" s="50">
        <f>U269*'Расчет дотаций'!AA271</f>
        <v>0.15823807850513738</v>
      </c>
      <c r="W269" s="51">
        <f t="shared" si="43"/>
        <v>6.203984467222333</v>
      </c>
      <c r="X269" s="50">
        <f>'Расчет дотаций'!AD271-1</f>
        <v>-4.2754891591750388E-2</v>
      </c>
      <c r="Y269" s="50">
        <f>X269*'Расчет дотаций'!AE271</f>
        <v>-0.42754891591750388</v>
      </c>
      <c r="Z269" s="51">
        <f t="shared" si="44"/>
        <v>-16.762759371119543</v>
      </c>
      <c r="AA269" s="50" t="s">
        <v>439</v>
      </c>
      <c r="AB269" s="50" t="s">
        <v>439</v>
      </c>
      <c r="AC269" s="94" t="s">
        <v>439</v>
      </c>
      <c r="AD269" s="52">
        <f t="shared" si="45"/>
        <v>6.7080462349197099</v>
      </c>
    </row>
    <row r="270" spans="1:30" ht="15" customHeight="1">
      <c r="A270" s="59" t="s">
        <v>252</v>
      </c>
      <c r="B270" s="49">
        <f>'Расчет дотаций'!AM272</f>
        <v>101.70000000000005</v>
      </c>
      <c r="C270" s="50">
        <f>'Расчет дотаций'!B272-1</f>
        <v>0</v>
      </c>
      <c r="D270" s="50">
        <f>C270*'Расчет дотаций'!C272</f>
        <v>0</v>
      </c>
      <c r="E270" s="51">
        <f t="shared" si="37"/>
        <v>0</v>
      </c>
      <c r="F270" s="50">
        <f>'Расчет дотаций'!F272-1</f>
        <v>0.15082401970070092</v>
      </c>
      <c r="G270" s="50">
        <f>F270*'Расчет дотаций'!G272</f>
        <v>1.5082401970070092</v>
      </c>
      <c r="H270" s="51">
        <f t="shared" si="38"/>
        <v>22.866274719027611</v>
      </c>
      <c r="I270" s="50">
        <f>'Расчет дотаций'!J272-1</f>
        <v>0.21263157894736828</v>
      </c>
      <c r="J270" s="50">
        <f>I270*'Расчет дотаций'!K272</f>
        <v>3.1894736842105242</v>
      </c>
      <c r="K270" s="51">
        <f t="shared" si="39"/>
        <v>48.355282942991359</v>
      </c>
      <c r="L270" s="50">
        <f>'Расчет дотаций'!N272-1</f>
        <v>0.101123595505618</v>
      </c>
      <c r="M270" s="50">
        <f>L270*'Расчет дотаций'!O272</f>
        <v>1.51685393258427</v>
      </c>
      <c r="N270" s="51">
        <f t="shared" si="40"/>
        <v>22.99686667941798</v>
      </c>
      <c r="O270" s="50">
        <f>'Расчет дотаций'!R272-1</f>
        <v>1.4485981308411278E-2</v>
      </c>
      <c r="P270" s="50">
        <f>O270*'Расчет дотаций'!S272</f>
        <v>7.2429906542056388E-2</v>
      </c>
      <c r="Q270" s="51">
        <f t="shared" si="41"/>
        <v>1.098102373979136</v>
      </c>
      <c r="R270" s="50">
        <f>'Расчет дотаций'!V272-1</f>
        <v>6.9035935198821674E-2</v>
      </c>
      <c r="S270" s="50">
        <f>R270*'Расчет дотаций'!W272</f>
        <v>0.69035935198821674</v>
      </c>
      <c r="T270" s="51">
        <f t="shared" si="42"/>
        <v>10.466467230311515</v>
      </c>
      <c r="U270" s="50">
        <f>'Расчет дотаций'!Z272-1</f>
        <v>1.5823807850513738E-2</v>
      </c>
      <c r="V270" s="50">
        <f>U270*'Расчет дотаций'!AA272</f>
        <v>0.15823807850513738</v>
      </c>
      <c r="W270" s="51">
        <f t="shared" si="43"/>
        <v>2.3990312559563174</v>
      </c>
      <c r="X270" s="50">
        <f>'Расчет дотаций'!AD272-1</f>
        <v>-4.2754891591750388E-2</v>
      </c>
      <c r="Y270" s="50">
        <f>X270*'Расчет дотаций'!AE272</f>
        <v>-0.42754891591750388</v>
      </c>
      <c r="Z270" s="51">
        <f t="shared" si="44"/>
        <v>-6.4820252016838715</v>
      </c>
      <c r="AA270" s="50" t="s">
        <v>439</v>
      </c>
      <c r="AB270" s="50" t="s">
        <v>439</v>
      </c>
      <c r="AC270" s="94" t="s">
        <v>439</v>
      </c>
      <c r="AD270" s="52">
        <f t="shared" si="45"/>
        <v>6.7080462349197099</v>
      </c>
    </row>
    <row r="271" spans="1:30" ht="15" customHeight="1">
      <c r="A271" s="59" t="s">
        <v>253</v>
      </c>
      <c r="B271" s="49">
        <f>'Расчет дотаций'!AM273</f>
        <v>12.599999999999994</v>
      </c>
      <c r="C271" s="50">
        <f>'Расчет дотаций'!B273-1</f>
        <v>0</v>
      </c>
      <c r="D271" s="50">
        <f>C271*'Расчет дотаций'!C273</f>
        <v>0</v>
      </c>
      <c r="E271" s="51">
        <f t="shared" si="37"/>
        <v>0</v>
      </c>
      <c r="F271" s="50">
        <f>'Расчет дотаций'!F273-1</f>
        <v>0.15082401970070092</v>
      </c>
      <c r="G271" s="50">
        <f>F271*'Расчет дотаций'!G273</f>
        <v>1.5082401970070092</v>
      </c>
      <c r="H271" s="51">
        <f t="shared" si="38"/>
        <v>2.8329897881981085</v>
      </c>
      <c r="I271" s="50">
        <f>'Расчет дотаций'!J273-1</f>
        <v>0.21263157894736828</v>
      </c>
      <c r="J271" s="50">
        <f>I271*'Расчет дотаций'!K273</f>
        <v>3.1894736842105242</v>
      </c>
      <c r="K271" s="51">
        <f t="shared" si="39"/>
        <v>5.9909200106360929</v>
      </c>
      <c r="L271" s="50">
        <f>'Расчет дотаций'!N273-1</f>
        <v>0.101123595505618</v>
      </c>
      <c r="M271" s="50">
        <f>L271*'Расчет дотаций'!O273</f>
        <v>1.51685393258427</v>
      </c>
      <c r="N271" s="51">
        <f t="shared" si="40"/>
        <v>2.8491693231137298</v>
      </c>
      <c r="O271" s="50">
        <f>'Расчет дотаций'!R273-1</f>
        <v>1.4485981308411278E-2</v>
      </c>
      <c r="P271" s="50">
        <f>O271*'Расчет дотаций'!S273</f>
        <v>7.2429906542056388E-2</v>
      </c>
      <c r="Q271" s="51">
        <f t="shared" si="41"/>
        <v>0.13604808173192823</v>
      </c>
      <c r="R271" s="50">
        <f>'Расчет дотаций'!V273-1</f>
        <v>6.9035935198821674E-2</v>
      </c>
      <c r="S271" s="50">
        <f>R271*'Расчет дотаций'!W273</f>
        <v>0.69035935198821674</v>
      </c>
      <c r="T271" s="51">
        <f t="shared" si="42"/>
        <v>1.2967304533129298</v>
      </c>
      <c r="U271" s="50">
        <f>'Расчет дотаций'!Z273-1</f>
        <v>1.5823807850513738E-2</v>
      </c>
      <c r="V271" s="50">
        <f>U271*'Расчет дотаций'!AA273</f>
        <v>0.15823807850513738</v>
      </c>
      <c r="W271" s="51">
        <f t="shared" si="43"/>
        <v>0.29722511135741964</v>
      </c>
      <c r="X271" s="50">
        <f>'Расчет дотаций'!AD273-1</f>
        <v>-4.2754891591750388E-2</v>
      </c>
      <c r="Y271" s="50">
        <f>X271*'Расчет дотаций'!AE273</f>
        <v>-0.42754891591750388</v>
      </c>
      <c r="Z271" s="51">
        <f t="shared" si="44"/>
        <v>-0.80308276835021342</v>
      </c>
      <c r="AA271" s="50" t="s">
        <v>439</v>
      </c>
      <c r="AB271" s="50" t="s">
        <v>439</v>
      </c>
      <c r="AC271" s="94" t="s">
        <v>439</v>
      </c>
      <c r="AD271" s="52">
        <f t="shared" si="45"/>
        <v>6.7080462349197099</v>
      </c>
    </row>
    <row r="272" spans="1:30" ht="15" customHeight="1">
      <c r="A272" s="56" t="s">
        <v>254</v>
      </c>
      <c r="B272" s="49">
        <f>'Расчет дотаций'!AM274</f>
        <v>0</v>
      </c>
      <c r="C272" s="50">
        <f>'Расчет дотаций'!B274-1</f>
        <v>-1</v>
      </c>
      <c r="D272" s="50">
        <f>C272*'Расчет дотаций'!C274</f>
        <v>0</v>
      </c>
      <c r="E272" s="51" t="e">
        <f t="shared" si="37"/>
        <v>#DIV/0!</v>
      </c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</row>
    <row r="273" spans="1:30" ht="15" customHeight="1">
      <c r="A273" s="59" t="s">
        <v>255</v>
      </c>
      <c r="B273" s="49">
        <f>'Расчет дотаций'!AM275</f>
        <v>36</v>
      </c>
      <c r="C273" s="50">
        <f>'Расчет дотаций'!B275-1</f>
        <v>0</v>
      </c>
      <c r="D273" s="50">
        <f>C273*'Расчет дотаций'!C275</f>
        <v>0</v>
      </c>
      <c r="E273" s="51">
        <f t="shared" si="37"/>
        <v>0</v>
      </c>
      <c r="F273" s="50">
        <f>'Расчет дотаций'!F275-1</f>
        <v>4.4828215262997961E-2</v>
      </c>
      <c r="G273" s="50">
        <f>F273*'Расчет дотаций'!G275</f>
        <v>0.44828215262997961</v>
      </c>
      <c r="H273" s="51">
        <f t="shared" si="38"/>
        <v>2.2361953670938934</v>
      </c>
      <c r="I273" s="50">
        <f>'Расчет дотаций'!J275-1</f>
        <v>0.30000000000000004</v>
      </c>
      <c r="J273" s="50">
        <f>I273*'Расчет дотаций'!K275</f>
        <v>4.5000000000000009</v>
      </c>
      <c r="K273" s="51">
        <f t="shared" si="39"/>
        <v>22.447646181954092</v>
      </c>
      <c r="L273" s="50">
        <f>'Расчет дотаций'!N275-1</f>
        <v>0.19067796610169485</v>
      </c>
      <c r="M273" s="50">
        <f>L273*'Расчет дотаций'!O275</f>
        <v>2.860169491525423</v>
      </c>
      <c r="N273" s="51">
        <f t="shared" si="40"/>
        <v>14.267571725818271</v>
      </c>
      <c r="O273" s="50">
        <f>'Расчет дотаций'!R275-1</f>
        <v>7.793333333333341E-2</v>
      </c>
      <c r="P273" s="50">
        <f>O273*'Расчет дотаций'!S275</f>
        <v>0.38966666666666705</v>
      </c>
      <c r="Q273" s="51">
        <f t="shared" si="41"/>
        <v>1.9437998804966186</v>
      </c>
      <c r="R273" s="50">
        <f>'Расчет дотаций'!V275-1</f>
        <v>5.632266325224089E-2</v>
      </c>
      <c r="S273" s="50">
        <f>R273*'Расчет дотаций'!W275</f>
        <v>0.5632266325224089</v>
      </c>
      <c r="T273" s="51">
        <f t="shared" si="42"/>
        <v>2.8095804815814467</v>
      </c>
      <c r="U273" s="50">
        <f>'Расчет дотаций'!Z275-1</f>
        <v>-5.080555802184139E-2</v>
      </c>
      <c r="V273" s="50">
        <f>U273*'Расчет дотаций'!AA275</f>
        <v>-0.5080555802184139</v>
      </c>
      <c r="W273" s="51">
        <f t="shared" si="43"/>
        <v>-2.5343670901134105</v>
      </c>
      <c r="X273" s="50">
        <f>'Расчет дотаций'!AD275-1</f>
        <v>-0.10364970684295449</v>
      </c>
      <c r="Y273" s="50">
        <f>X273*'Расчет дотаций'!AE275</f>
        <v>-1.0364970684295449</v>
      </c>
      <c r="Z273" s="51">
        <f t="shared" si="44"/>
        <v>-5.1704265468309067</v>
      </c>
      <c r="AA273" s="50" t="s">
        <v>439</v>
      </c>
      <c r="AB273" s="50" t="s">
        <v>439</v>
      </c>
      <c r="AC273" s="94" t="s">
        <v>439</v>
      </c>
      <c r="AD273" s="52">
        <f t="shared" si="45"/>
        <v>7.2167922946965195</v>
      </c>
    </row>
    <row r="274" spans="1:30" ht="15" customHeight="1">
      <c r="A274" s="59" t="s">
        <v>256</v>
      </c>
      <c r="B274" s="49">
        <f>'Расчет дотаций'!AM276</f>
        <v>57.100000000000023</v>
      </c>
      <c r="C274" s="50">
        <f>'Расчет дотаций'!B276-1</f>
        <v>0</v>
      </c>
      <c r="D274" s="50">
        <f>C274*'Расчет дотаций'!C276</f>
        <v>0</v>
      </c>
      <c r="E274" s="51">
        <f t="shared" si="37"/>
        <v>0</v>
      </c>
      <c r="F274" s="50">
        <f>'Расчет дотаций'!F276-1</f>
        <v>4.4828215262997961E-2</v>
      </c>
      <c r="G274" s="50">
        <f>F274*'Расчет дотаций'!G276</f>
        <v>0.44828215262997961</v>
      </c>
      <c r="H274" s="51">
        <f t="shared" si="38"/>
        <v>3.5468543183628163</v>
      </c>
      <c r="I274" s="50">
        <f>'Расчет дотаций'!J276-1</f>
        <v>0.30000000000000004</v>
      </c>
      <c r="J274" s="50">
        <f>I274*'Расчет дотаций'!K276</f>
        <v>4.5000000000000009</v>
      </c>
      <c r="K274" s="51">
        <f t="shared" si="39"/>
        <v>35.604461027488313</v>
      </c>
      <c r="L274" s="50">
        <f>'Расчет дотаций'!N276-1</f>
        <v>0.19067796610169485</v>
      </c>
      <c r="M274" s="50">
        <f>L274*'Расчет дотаций'!O276</f>
        <v>2.860169491525423</v>
      </c>
      <c r="N274" s="51">
        <f t="shared" si="40"/>
        <v>22.629954042895104</v>
      </c>
      <c r="O274" s="50">
        <f>'Расчет дотаций'!R276-1</f>
        <v>7.793333333333341E-2</v>
      </c>
      <c r="P274" s="50">
        <f>O274*'Расчет дотаций'!S276</f>
        <v>0.38966666666666705</v>
      </c>
      <c r="Q274" s="51">
        <f t="shared" si="41"/>
        <v>3.0830825882321382</v>
      </c>
      <c r="R274" s="50">
        <f>'Расчет дотаций'!V276-1</f>
        <v>5.632266325224089E-2</v>
      </c>
      <c r="S274" s="50">
        <f>R274*'Расчет дотаций'!W276</f>
        <v>0.5632266325224089</v>
      </c>
      <c r="T274" s="51">
        <f t="shared" si="42"/>
        <v>4.4563068193972404</v>
      </c>
      <c r="U274" s="50">
        <f>'Расчет дотаций'!Z276-1</f>
        <v>-5.080555802184139E-2</v>
      </c>
      <c r="V274" s="50">
        <f>U274*'Расчет дотаций'!AA276</f>
        <v>-0.5080555802184139</v>
      </c>
      <c r="W274" s="51">
        <f t="shared" si="43"/>
        <v>-4.0197878012632167</v>
      </c>
      <c r="X274" s="50">
        <f>'Расчет дотаций'!AD276-1</f>
        <v>-0.10364970684295449</v>
      </c>
      <c r="Y274" s="50">
        <f>X274*'Расчет дотаций'!AE276</f>
        <v>-1.0364970684295449</v>
      </c>
      <c r="Z274" s="51">
        <f t="shared" si="44"/>
        <v>-8.2008709951123571</v>
      </c>
      <c r="AA274" s="50" t="s">
        <v>439</v>
      </c>
      <c r="AB274" s="50" t="s">
        <v>439</v>
      </c>
      <c r="AC274" s="94" t="s">
        <v>439</v>
      </c>
      <c r="AD274" s="52">
        <f t="shared" si="45"/>
        <v>7.2167922946965195</v>
      </c>
    </row>
    <row r="275" spans="1:30" ht="15" customHeight="1">
      <c r="A275" s="59" t="s">
        <v>257</v>
      </c>
      <c r="B275" s="49">
        <f>'Расчет дотаций'!AM277</f>
        <v>75.200000000000045</v>
      </c>
      <c r="C275" s="50">
        <f>'Расчет дотаций'!B277-1</f>
        <v>0</v>
      </c>
      <c r="D275" s="50">
        <f>C275*'Расчет дотаций'!C277</f>
        <v>0</v>
      </c>
      <c r="E275" s="51">
        <f t="shared" si="37"/>
        <v>0</v>
      </c>
      <c r="F275" s="50">
        <f>'Расчет дотаций'!F277-1</f>
        <v>4.4828215262997961E-2</v>
      </c>
      <c r="G275" s="50">
        <f>F275*'Расчет дотаций'!G277</f>
        <v>0.44828215262997961</v>
      </c>
      <c r="H275" s="51">
        <f t="shared" si="38"/>
        <v>4.6711636557072476</v>
      </c>
      <c r="I275" s="50">
        <f>'Расчет дотаций'!J277-1</f>
        <v>0.30000000000000004</v>
      </c>
      <c r="J275" s="50">
        <f>I275*'Расчет дотаций'!K277</f>
        <v>4.5000000000000009</v>
      </c>
      <c r="K275" s="51">
        <f t="shared" si="39"/>
        <v>46.890638691193018</v>
      </c>
      <c r="L275" s="50">
        <f>'Расчет дотаций'!N277-1</f>
        <v>0.19067796610169485</v>
      </c>
      <c r="M275" s="50">
        <f>L275*'Расчет дотаций'!O277</f>
        <v>2.860169491525423</v>
      </c>
      <c r="N275" s="51">
        <f t="shared" si="40"/>
        <v>29.803372049487077</v>
      </c>
      <c r="O275" s="50">
        <f>'Расчет дотаций'!R277-1</f>
        <v>7.793333333333341E-2</v>
      </c>
      <c r="P275" s="50">
        <f>O275*'Расчет дотаций'!S277</f>
        <v>0.38966666666666705</v>
      </c>
      <c r="Q275" s="51">
        <f t="shared" si="41"/>
        <v>4.0603819725929391</v>
      </c>
      <c r="R275" s="50">
        <f>'Расчет дотаций'!V277-1</f>
        <v>5.632266325224089E-2</v>
      </c>
      <c r="S275" s="50">
        <f>R275*'Расчет дотаций'!W277</f>
        <v>0.5632266325224089</v>
      </c>
      <c r="T275" s="51">
        <f t="shared" si="42"/>
        <v>5.8689014504145813</v>
      </c>
      <c r="U275" s="50">
        <f>'Расчет дотаций'!Z277-1</f>
        <v>-5.080555802184139E-2</v>
      </c>
      <c r="V275" s="50">
        <f>U275*'Расчет дотаций'!AA277</f>
        <v>-0.5080555802184139</v>
      </c>
      <c r="W275" s="51">
        <f t="shared" si="43"/>
        <v>-5.2940112549035723</v>
      </c>
      <c r="X275" s="50">
        <f>'Расчет дотаций'!AD277-1</f>
        <v>-0.10364970684295449</v>
      </c>
      <c r="Y275" s="50">
        <f>X275*'Расчет дотаций'!AE277</f>
        <v>-1.0364970684295449</v>
      </c>
      <c r="Z275" s="51">
        <f t="shared" si="44"/>
        <v>-10.800446564491233</v>
      </c>
      <c r="AA275" s="50" t="s">
        <v>439</v>
      </c>
      <c r="AB275" s="50" t="s">
        <v>439</v>
      </c>
      <c r="AC275" s="94" t="s">
        <v>439</v>
      </c>
      <c r="AD275" s="52">
        <f t="shared" si="45"/>
        <v>7.2167922946965195</v>
      </c>
    </row>
    <row r="276" spans="1:30" ht="15" customHeight="1">
      <c r="A276" s="59" t="s">
        <v>258</v>
      </c>
      <c r="B276" s="49">
        <f>'Расчет дотаций'!AM278</f>
        <v>134.70000000000005</v>
      </c>
      <c r="C276" s="50">
        <f>'Расчет дотаций'!B278-1</f>
        <v>0</v>
      </c>
      <c r="D276" s="50">
        <f>C276*'Расчет дотаций'!C278</f>
        <v>0</v>
      </c>
      <c r="E276" s="51">
        <f t="shared" si="37"/>
        <v>0</v>
      </c>
      <c r="F276" s="50">
        <f>'Расчет дотаций'!F278-1</f>
        <v>4.4828215262997961E-2</v>
      </c>
      <c r="G276" s="50">
        <f>F276*'Расчет дотаций'!G278</f>
        <v>0.44828215262997961</v>
      </c>
      <c r="H276" s="51">
        <f t="shared" si="38"/>
        <v>8.3670976652096556</v>
      </c>
      <c r="I276" s="50">
        <f>'Расчет дотаций'!J278-1</f>
        <v>0.30000000000000004</v>
      </c>
      <c r="J276" s="50">
        <f>I276*'Расчет дотаций'!K278</f>
        <v>4.5000000000000009</v>
      </c>
      <c r="K276" s="51">
        <f t="shared" si="39"/>
        <v>83.991609464144915</v>
      </c>
      <c r="L276" s="50">
        <f>'Расчет дотаций'!N278-1</f>
        <v>0.19067796610169485</v>
      </c>
      <c r="M276" s="50">
        <f>L276*'Расчет дотаций'!O278</f>
        <v>2.860169491525423</v>
      </c>
      <c r="N276" s="51">
        <f t="shared" si="40"/>
        <v>53.384497540770056</v>
      </c>
      <c r="O276" s="50">
        <f>'Расчет дотаций'!R278-1</f>
        <v>7.793333333333341E-2</v>
      </c>
      <c r="P276" s="50">
        <f>O276*'Расчет дотаций'!S278</f>
        <v>0.38966666666666705</v>
      </c>
      <c r="Q276" s="51">
        <f t="shared" si="41"/>
        <v>7.2730512195248505</v>
      </c>
      <c r="R276" s="50">
        <f>'Расчет дотаций'!V278-1</f>
        <v>5.632266325224089E-2</v>
      </c>
      <c r="S276" s="50">
        <f>R276*'Расчет дотаций'!W278</f>
        <v>0.5632266325224089</v>
      </c>
      <c r="T276" s="51">
        <f t="shared" si="42"/>
        <v>10.512513635250583</v>
      </c>
      <c r="U276" s="50">
        <f>'Расчет дотаций'!Z278-1</f>
        <v>-5.080555802184139E-2</v>
      </c>
      <c r="V276" s="50">
        <f>U276*'Расчет дотаций'!AA278</f>
        <v>-0.5080555802184139</v>
      </c>
      <c r="W276" s="51">
        <f t="shared" si="43"/>
        <v>-9.4827568621743481</v>
      </c>
      <c r="X276" s="50">
        <f>'Расчет дотаций'!AD278-1</f>
        <v>-0.10364970684295449</v>
      </c>
      <c r="Y276" s="50">
        <f>X276*'Расчет дотаций'!AE278</f>
        <v>-1.0364970684295449</v>
      </c>
      <c r="Z276" s="51">
        <f t="shared" si="44"/>
        <v>-19.346012662725649</v>
      </c>
      <c r="AA276" s="50" t="s">
        <v>439</v>
      </c>
      <c r="AB276" s="50" t="s">
        <v>439</v>
      </c>
      <c r="AC276" s="94" t="s">
        <v>439</v>
      </c>
      <c r="AD276" s="52">
        <f t="shared" si="45"/>
        <v>7.2167922946965195</v>
      </c>
    </row>
    <row r="277" spans="1:30" ht="15" customHeight="1">
      <c r="A277" s="59" t="s">
        <v>259</v>
      </c>
      <c r="B277" s="49">
        <f>'Расчет дотаций'!AM279</f>
        <v>46.799999999999955</v>
      </c>
      <c r="C277" s="50">
        <f>'Расчет дотаций'!B279-1</f>
        <v>0</v>
      </c>
      <c r="D277" s="50">
        <f>C277*'Расчет дотаций'!C279</f>
        <v>0</v>
      </c>
      <c r="E277" s="51">
        <f t="shared" si="37"/>
        <v>0</v>
      </c>
      <c r="F277" s="50">
        <f>'Расчет дотаций'!F279-1</f>
        <v>4.4828215262997961E-2</v>
      </c>
      <c r="G277" s="50">
        <f>F277*'Расчет дотаций'!G279</f>
        <v>0.44828215262997961</v>
      </c>
      <c r="H277" s="51">
        <f t="shared" si="38"/>
        <v>2.9070539772220592</v>
      </c>
      <c r="I277" s="50">
        <f>'Расчет дотаций'!J279-1</f>
        <v>0.30000000000000004</v>
      </c>
      <c r="J277" s="50">
        <f>I277*'Расчет дотаций'!K279</f>
        <v>4.5000000000000009</v>
      </c>
      <c r="K277" s="51">
        <f t="shared" si="39"/>
        <v>29.18194003654029</v>
      </c>
      <c r="L277" s="50">
        <f>'Расчет дотаций'!N279-1</f>
        <v>0.19067796610169485</v>
      </c>
      <c r="M277" s="50">
        <f>L277*'Расчет дотаций'!O279</f>
        <v>2.860169491525423</v>
      </c>
      <c r="N277" s="51">
        <f t="shared" si="40"/>
        <v>18.547843243563737</v>
      </c>
      <c r="O277" s="50">
        <f>'Расчет дотаций'!R279-1</f>
        <v>7.793333333333341E-2</v>
      </c>
      <c r="P277" s="50">
        <f>O277*'Расчет дотаций'!S279</f>
        <v>0.38966666666666705</v>
      </c>
      <c r="Q277" s="51">
        <f t="shared" si="41"/>
        <v>2.526939844645602</v>
      </c>
      <c r="R277" s="50">
        <f>'Расчет дотаций'!V279-1</f>
        <v>5.632266325224089E-2</v>
      </c>
      <c r="S277" s="50">
        <f>R277*'Расчет дотаций'!W279</f>
        <v>0.5632266325224089</v>
      </c>
      <c r="T277" s="51">
        <f t="shared" si="42"/>
        <v>3.652454626055877</v>
      </c>
      <c r="U277" s="50">
        <f>'Расчет дотаций'!Z279-1</f>
        <v>-5.080555802184139E-2</v>
      </c>
      <c r="V277" s="50">
        <f>U277*'Расчет дотаций'!AA279</f>
        <v>-0.5080555802184139</v>
      </c>
      <c r="W277" s="51">
        <f t="shared" si="43"/>
        <v>-3.2946772171474303</v>
      </c>
      <c r="X277" s="50">
        <f>'Расчет дотаций'!AD279-1</f>
        <v>-0.10364970684295449</v>
      </c>
      <c r="Y277" s="50">
        <f>X277*'Расчет дотаций'!AE279</f>
        <v>-1.0364970684295449</v>
      </c>
      <c r="Z277" s="51">
        <f t="shared" si="44"/>
        <v>-6.7215545108801722</v>
      </c>
      <c r="AA277" s="50" t="s">
        <v>439</v>
      </c>
      <c r="AB277" s="50" t="s">
        <v>439</v>
      </c>
      <c r="AC277" s="94" t="s">
        <v>439</v>
      </c>
      <c r="AD277" s="52">
        <f t="shared" si="45"/>
        <v>7.2167922946965195</v>
      </c>
    </row>
    <row r="278" spans="1:30" ht="15" customHeight="1">
      <c r="A278" s="59" t="s">
        <v>260</v>
      </c>
      <c r="B278" s="49">
        <f>'Расчет дотаций'!AM280</f>
        <v>97.700000000000045</v>
      </c>
      <c r="C278" s="50">
        <f>'Расчет дотаций'!B280-1</f>
        <v>0</v>
      </c>
      <c r="D278" s="50">
        <f>C278*'Расчет дотаций'!C280</f>
        <v>0</v>
      </c>
      <c r="E278" s="51">
        <f t="shared" si="37"/>
        <v>0</v>
      </c>
      <c r="F278" s="50">
        <f>'Расчет дотаций'!F280-1</f>
        <v>4.4828215262997961E-2</v>
      </c>
      <c r="G278" s="50">
        <f>F278*'Расчет дотаций'!G280</f>
        <v>0.44828215262997961</v>
      </c>
      <c r="H278" s="51">
        <f t="shared" si="38"/>
        <v>6.0687857601409307</v>
      </c>
      <c r="I278" s="50">
        <f>'Расчет дотаций'!J280-1</f>
        <v>0.30000000000000004</v>
      </c>
      <c r="J278" s="50">
        <f>I278*'Расчет дотаций'!K280</f>
        <v>4.5000000000000009</v>
      </c>
      <c r="K278" s="51">
        <f t="shared" si="39"/>
        <v>60.92041755491433</v>
      </c>
      <c r="L278" s="50">
        <f>'Расчет дотаций'!N280-1</f>
        <v>0.19067796610169485</v>
      </c>
      <c r="M278" s="50">
        <f>L278*'Расчет дотаций'!O280</f>
        <v>2.860169491525423</v>
      </c>
      <c r="N278" s="51">
        <f t="shared" si="40"/>
        <v>38.72060437812349</v>
      </c>
      <c r="O278" s="50">
        <f>'Расчет дотаций'!R280-1</f>
        <v>7.793333333333341E-2</v>
      </c>
      <c r="P278" s="50">
        <f>O278*'Расчет дотаций'!S280</f>
        <v>0.38966666666666705</v>
      </c>
      <c r="Q278" s="51">
        <f t="shared" si="41"/>
        <v>5.2752568979033265</v>
      </c>
      <c r="R278" s="50">
        <f>'Расчет дотаций'!V280-1</f>
        <v>5.632266325224089E-2</v>
      </c>
      <c r="S278" s="50">
        <f>R278*'Расчет дотаций'!W280</f>
        <v>0.5632266325224089</v>
      </c>
      <c r="T278" s="51">
        <f t="shared" si="42"/>
        <v>7.6248892514029851</v>
      </c>
      <c r="U278" s="50">
        <f>'Расчет дотаций'!Z280-1</f>
        <v>-5.080555802184139E-2</v>
      </c>
      <c r="V278" s="50">
        <f>U278*'Расчет дотаций'!AA280</f>
        <v>-0.5080555802184139</v>
      </c>
      <c r="W278" s="51">
        <f t="shared" si="43"/>
        <v>-6.8779906862244538</v>
      </c>
      <c r="X278" s="50">
        <f>'Расчет дотаций'!AD280-1</f>
        <v>-0.10364970684295449</v>
      </c>
      <c r="Y278" s="50">
        <f>X278*'Расчет дотаций'!AE280</f>
        <v>-1.0364970684295449</v>
      </c>
      <c r="Z278" s="51">
        <f t="shared" si="44"/>
        <v>-14.03196315626055</v>
      </c>
      <c r="AA278" s="50" t="s">
        <v>439</v>
      </c>
      <c r="AB278" s="50" t="s">
        <v>439</v>
      </c>
      <c r="AC278" s="94" t="s">
        <v>439</v>
      </c>
      <c r="AD278" s="52">
        <f t="shared" si="45"/>
        <v>7.2167922946965195</v>
      </c>
    </row>
    <row r="279" spans="1:30" ht="15" customHeight="1">
      <c r="A279" s="59" t="s">
        <v>261</v>
      </c>
      <c r="B279" s="49">
        <f>'Расчет дотаций'!AM281</f>
        <v>82.400000000000091</v>
      </c>
      <c r="C279" s="50">
        <f>'Расчет дотаций'!B281-1</f>
        <v>0</v>
      </c>
      <c r="D279" s="50">
        <f>C279*'Расчет дотаций'!C281</f>
        <v>0</v>
      </c>
      <c r="E279" s="51">
        <f t="shared" si="37"/>
        <v>0</v>
      </c>
      <c r="F279" s="50">
        <f>'Расчет дотаций'!F281-1</f>
        <v>4.4828215262997961E-2</v>
      </c>
      <c r="G279" s="50">
        <f>F279*'Расчет дотаций'!G281</f>
        <v>0.44828215262997961</v>
      </c>
      <c r="H279" s="51">
        <f t="shared" si="38"/>
        <v>5.1184027291260286</v>
      </c>
      <c r="I279" s="50">
        <f>'Расчет дотаций'!J281-1</f>
        <v>0.30000000000000004</v>
      </c>
      <c r="J279" s="50">
        <f>I279*'Расчет дотаций'!K281</f>
        <v>4.5000000000000009</v>
      </c>
      <c r="K279" s="51">
        <f t="shared" si="39"/>
        <v>51.380167927583862</v>
      </c>
      <c r="L279" s="50">
        <f>'Расчет дотаций'!N281-1</f>
        <v>0.19067796610169485</v>
      </c>
      <c r="M279" s="50">
        <f>L279*'Расчет дотаций'!O281</f>
        <v>2.860169491525423</v>
      </c>
      <c r="N279" s="51">
        <f t="shared" si="40"/>
        <v>32.656886394650748</v>
      </c>
      <c r="O279" s="50">
        <f>'Расчет дотаций'!R281-1</f>
        <v>7.793333333333341E-2</v>
      </c>
      <c r="P279" s="50">
        <f>O279*'Расчет дотаций'!S281</f>
        <v>0.38966666666666705</v>
      </c>
      <c r="Q279" s="51">
        <f t="shared" si="41"/>
        <v>4.4491419486922652</v>
      </c>
      <c r="R279" s="50">
        <f>'Расчет дотаций'!V281-1</f>
        <v>5.632266325224089E-2</v>
      </c>
      <c r="S279" s="50">
        <f>R279*'Расчет дотаций'!W281</f>
        <v>0.5632266325224089</v>
      </c>
      <c r="T279" s="51">
        <f t="shared" si="42"/>
        <v>6.4308175467308741</v>
      </c>
      <c r="U279" s="50">
        <f>'Расчет дотаций'!Z281-1</f>
        <v>-5.080555802184139E-2</v>
      </c>
      <c r="V279" s="50">
        <f>U279*'Расчет дотаций'!AA281</f>
        <v>-0.5080555802184139</v>
      </c>
      <c r="W279" s="51">
        <f t="shared" si="43"/>
        <v>-5.8008846729262578</v>
      </c>
      <c r="X279" s="50">
        <f>'Расчет дотаций'!AD281-1</f>
        <v>-0.10364970684295449</v>
      </c>
      <c r="Y279" s="50">
        <f>X279*'Расчет дотаций'!AE281</f>
        <v>-1.0364970684295449</v>
      </c>
      <c r="Z279" s="51">
        <f t="shared" si="44"/>
        <v>-11.83453187385742</v>
      </c>
      <c r="AA279" s="50" t="s">
        <v>439</v>
      </c>
      <c r="AB279" s="50" t="s">
        <v>439</v>
      </c>
      <c r="AC279" s="94" t="s">
        <v>439</v>
      </c>
      <c r="AD279" s="52">
        <f t="shared" si="45"/>
        <v>7.2167922946965195</v>
      </c>
    </row>
    <row r="280" spans="1:30" ht="15" customHeight="1">
      <c r="A280" s="59" t="s">
        <v>262</v>
      </c>
      <c r="B280" s="49">
        <f>'Расчет дотаций'!AM282</f>
        <v>114.59999999999991</v>
      </c>
      <c r="C280" s="50">
        <f>'Расчет дотаций'!B282-1</f>
        <v>0</v>
      </c>
      <c r="D280" s="50">
        <f>C280*'Расчет дотаций'!C282</f>
        <v>0</v>
      </c>
      <c r="E280" s="51">
        <f t="shared" si="37"/>
        <v>0</v>
      </c>
      <c r="F280" s="50">
        <f>'Расчет дотаций'!F282-1</f>
        <v>4.4828215262997961E-2</v>
      </c>
      <c r="G280" s="50">
        <f>F280*'Расчет дотаций'!G282</f>
        <v>0.44828215262997961</v>
      </c>
      <c r="H280" s="51">
        <f t="shared" si="38"/>
        <v>7.1185552519155548</v>
      </c>
      <c r="I280" s="50">
        <f>'Расчет дотаций'!J282-1</f>
        <v>0.30000000000000004</v>
      </c>
      <c r="J280" s="50">
        <f>I280*'Расчет дотаций'!K282</f>
        <v>4.5000000000000009</v>
      </c>
      <c r="K280" s="51">
        <f t="shared" si="39"/>
        <v>71.458340345887137</v>
      </c>
      <c r="L280" s="50">
        <f>'Расчет дотаций'!N282-1</f>
        <v>0.19067796610169485</v>
      </c>
      <c r="M280" s="50">
        <f>L280*'Расчет дотаций'!O282</f>
        <v>2.860169491525423</v>
      </c>
      <c r="N280" s="51">
        <f t="shared" si="40"/>
        <v>45.418436660521465</v>
      </c>
      <c r="O280" s="50">
        <f>'Расчет дотаций'!R282-1</f>
        <v>7.793333333333341E-2</v>
      </c>
      <c r="P280" s="50">
        <f>O280*'Расчет дотаций'!S282</f>
        <v>0.38966666666666705</v>
      </c>
      <c r="Q280" s="51">
        <f t="shared" si="41"/>
        <v>6.1877629529142313</v>
      </c>
      <c r="R280" s="50">
        <f>'Расчет дотаций'!V282-1</f>
        <v>5.632266325224089E-2</v>
      </c>
      <c r="S280" s="50">
        <f>R280*'Расчет дотаций'!W282</f>
        <v>0.5632266325224089</v>
      </c>
      <c r="T280" s="51">
        <f t="shared" si="42"/>
        <v>8.9438311997009308</v>
      </c>
      <c r="U280" s="50">
        <f>'Расчет дотаций'!Z282-1</f>
        <v>-5.080555802184139E-2</v>
      </c>
      <c r="V280" s="50">
        <f>U280*'Расчет дотаций'!AA282</f>
        <v>-0.5080555802184139</v>
      </c>
      <c r="W280" s="51">
        <f t="shared" si="43"/>
        <v>-8.0677352368610169</v>
      </c>
      <c r="X280" s="50">
        <f>'Расчет дотаций'!AD282-1</f>
        <v>-0.10364970684295449</v>
      </c>
      <c r="Y280" s="50">
        <f>X280*'Расчет дотаций'!AE282</f>
        <v>-1.0364970684295449</v>
      </c>
      <c r="Z280" s="51">
        <f t="shared" si="44"/>
        <v>-16.459191174078374</v>
      </c>
      <c r="AA280" s="50" t="s">
        <v>439</v>
      </c>
      <c r="AB280" s="50" t="s">
        <v>439</v>
      </c>
      <c r="AC280" s="94" t="s">
        <v>439</v>
      </c>
      <c r="AD280" s="52">
        <f t="shared" si="45"/>
        <v>7.2167922946965195</v>
      </c>
    </row>
    <row r="281" spans="1:30" ht="15" customHeight="1">
      <c r="A281" s="59" t="s">
        <v>263</v>
      </c>
      <c r="B281" s="49">
        <f>'Расчет дотаций'!AM283</f>
        <v>92.099999999999909</v>
      </c>
      <c r="C281" s="50">
        <f>'Расчет дотаций'!B283-1</f>
        <v>0</v>
      </c>
      <c r="D281" s="50">
        <f>C281*'Расчет дотаций'!C283</f>
        <v>0</v>
      </c>
      <c r="E281" s="51">
        <f t="shared" si="37"/>
        <v>0</v>
      </c>
      <c r="F281" s="50">
        <f>'Расчет дотаций'!F283-1</f>
        <v>4.4828215262997961E-2</v>
      </c>
      <c r="G281" s="50">
        <f>F281*'Расчет дотаций'!G283</f>
        <v>0.44828215262997961</v>
      </c>
      <c r="H281" s="51">
        <f t="shared" si="38"/>
        <v>5.7209331474818717</v>
      </c>
      <c r="I281" s="50">
        <f>'Расчет дотаций'!J283-1</f>
        <v>0.30000000000000004</v>
      </c>
      <c r="J281" s="50">
        <f>I281*'Расчет дотаций'!K283</f>
        <v>4.5000000000000009</v>
      </c>
      <c r="K281" s="51">
        <f t="shared" si="39"/>
        <v>57.428561482165826</v>
      </c>
      <c r="L281" s="50">
        <f>'Расчет дотаций'!N283-1</f>
        <v>0.19067796610169485</v>
      </c>
      <c r="M281" s="50">
        <f>L281*'Расчет дотаций'!O283</f>
        <v>2.860169491525423</v>
      </c>
      <c r="N281" s="51">
        <f t="shared" si="40"/>
        <v>36.501204331885042</v>
      </c>
      <c r="O281" s="50">
        <f>'Расчет дотаций'!R283-1</f>
        <v>7.793333333333341E-2</v>
      </c>
      <c r="P281" s="50">
        <f>O281*'Расчет дотаций'!S283</f>
        <v>0.38966666666666705</v>
      </c>
      <c r="Q281" s="51">
        <f t="shared" si="41"/>
        <v>4.9728880276038447</v>
      </c>
      <c r="R281" s="50">
        <f>'Расчет дотаций'!V283-1</f>
        <v>5.632266325224089E-2</v>
      </c>
      <c r="S281" s="50">
        <f>R281*'Расчет дотаций'!W283</f>
        <v>0.5632266325224089</v>
      </c>
      <c r="T281" s="51">
        <f t="shared" si="42"/>
        <v>7.1878433987125279</v>
      </c>
      <c r="U281" s="50">
        <f>'Расчет дотаций'!Z283-1</f>
        <v>-5.080555802184139E-2</v>
      </c>
      <c r="V281" s="50">
        <f>U281*'Расчет дотаций'!AA283</f>
        <v>-0.5080555802184139</v>
      </c>
      <c r="W281" s="51">
        <f t="shared" si="43"/>
        <v>-6.4837558055401354</v>
      </c>
      <c r="X281" s="50">
        <f>'Расчет дотаций'!AD283-1</f>
        <v>-0.10364970684295449</v>
      </c>
      <c r="Y281" s="50">
        <f>X281*'Расчет дотаций'!AE283</f>
        <v>-1.0364970684295449</v>
      </c>
      <c r="Z281" s="51">
        <f t="shared" si="44"/>
        <v>-13.227674582309056</v>
      </c>
      <c r="AA281" s="50" t="s">
        <v>439</v>
      </c>
      <c r="AB281" s="50" t="s">
        <v>439</v>
      </c>
      <c r="AC281" s="94" t="s">
        <v>439</v>
      </c>
      <c r="AD281" s="52">
        <f t="shared" si="45"/>
        <v>7.2167922946965195</v>
      </c>
    </row>
    <row r="282" spans="1:30" ht="15" customHeight="1">
      <c r="A282" s="59" t="s">
        <v>264</v>
      </c>
      <c r="B282" s="49">
        <f>'Расчет дотаций'!AM284</f>
        <v>86.099999999999909</v>
      </c>
      <c r="C282" s="50">
        <f>'Расчет дотаций'!B284-1</f>
        <v>0</v>
      </c>
      <c r="D282" s="50">
        <f>C282*'Расчет дотаций'!C284</f>
        <v>0</v>
      </c>
      <c r="E282" s="51">
        <f t="shared" si="37"/>
        <v>0</v>
      </c>
      <c r="F282" s="50">
        <f>'Расчет дотаций'!F284-1</f>
        <v>4.4828215262997961E-2</v>
      </c>
      <c r="G282" s="50">
        <f>F282*'Расчет дотаций'!G284</f>
        <v>0.44828215262997961</v>
      </c>
      <c r="H282" s="51">
        <f t="shared" si="38"/>
        <v>5.3482339196328894</v>
      </c>
      <c r="I282" s="50">
        <f>'Расчет дотаций'!J284-1</f>
        <v>0.30000000000000004</v>
      </c>
      <c r="J282" s="50">
        <f>I282*'Расчет дотаций'!K284</f>
        <v>4.5000000000000009</v>
      </c>
      <c r="K282" s="51">
        <f t="shared" si="39"/>
        <v>53.687287118506809</v>
      </c>
      <c r="L282" s="50">
        <f>'Расчет дотаций'!N284-1</f>
        <v>0.19067796610169485</v>
      </c>
      <c r="M282" s="50">
        <f>L282*'Расчет дотаций'!O284</f>
        <v>2.860169491525423</v>
      </c>
      <c r="N282" s="51">
        <f t="shared" si="40"/>
        <v>34.12327571091533</v>
      </c>
      <c r="O282" s="50">
        <f>'Расчет дотаций'!R284-1</f>
        <v>7.793333333333341E-2</v>
      </c>
      <c r="P282" s="50">
        <f>O282*'Расчет дотаций'!S284</f>
        <v>0.38966666666666705</v>
      </c>
      <c r="Q282" s="51">
        <f t="shared" si="41"/>
        <v>4.648921380854409</v>
      </c>
      <c r="R282" s="50">
        <f>'Расчет дотаций'!V284-1</f>
        <v>5.632266325224089E-2</v>
      </c>
      <c r="S282" s="50">
        <f>R282*'Расчет дотаций'!W284</f>
        <v>0.5632266325224089</v>
      </c>
      <c r="T282" s="51">
        <f t="shared" si="42"/>
        <v>6.7195799851156197</v>
      </c>
      <c r="U282" s="50">
        <f>'Расчет дотаций'!Z284-1</f>
        <v>-5.080555802184139E-2</v>
      </c>
      <c r="V282" s="50">
        <f>U282*'Расчет дотаций'!AA284</f>
        <v>-0.5080555802184139</v>
      </c>
      <c r="W282" s="51">
        <f t="shared" si="43"/>
        <v>-6.0613612905212335</v>
      </c>
      <c r="X282" s="50">
        <f>'Расчет дотаций'!AD284-1</f>
        <v>-0.10364970684295449</v>
      </c>
      <c r="Y282" s="50">
        <f>X282*'Расчет дотаций'!AE284</f>
        <v>-1.0364970684295449</v>
      </c>
      <c r="Z282" s="51">
        <f t="shared" si="44"/>
        <v>-12.365936824503905</v>
      </c>
      <c r="AA282" s="50" t="s">
        <v>439</v>
      </c>
      <c r="AB282" s="50" t="s">
        <v>439</v>
      </c>
      <c r="AC282" s="94" t="s">
        <v>439</v>
      </c>
      <c r="AD282" s="52">
        <f t="shared" si="45"/>
        <v>7.2167922946965195</v>
      </c>
    </row>
    <row r="283" spans="1:30" ht="15" customHeight="1">
      <c r="A283" s="59" t="s">
        <v>265</v>
      </c>
      <c r="B283" s="49">
        <f>'Расчет дотаций'!AM285</f>
        <v>93.299999999999955</v>
      </c>
      <c r="C283" s="50">
        <f>'Расчет дотаций'!B285-1</f>
        <v>0</v>
      </c>
      <c r="D283" s="50">
        <f>C283*'Расчет дотаций'!C285</f>
        <v>0</v>
      </c>
      <c r="E283" s="51">
        <f t="shared" si="37"/>
        <v>0</v>
      </c>
      <c r="F283" s="50">
        <f>'Расчет дотаций'!F285-1</f>
        <v>4.4828215262997961E-2</v>
      </c>
      <c r="G283" s="50">
        <f>F283*'Расчет дотаций'!G285</f>
        <v>0.44828215262997961</v>
      </c>
      <c r="H283" s="51">
        <f t="shared" si="38"/>
        <v>5.7954729930516713</v>
      </c>
      <c r="I283" s="50">
        <f>'Расчет дотаций'!J285-1</f>
        <v>0.30000000000000004</v>
      </c>
      <c r="J283" s="50">
        <f>I283*'Расчет дотаций'!K285</f>
        <v>4.5000000000000009</v>
      </c>
      <c r="K283" s="51">
        <f t="shared" si="39"/>
        <v>58.176816354897653</v>
      </c>
      <c r="L283" s="50">
        <f>'Расчет дотаций'!N285-1</f>
        <v>0.19067796610169485</v>
      </c>
      <c r="M283" s="50">
        <f>L283*'Расчет дотаций'!O285</f>
        <v>2.860169491525423</v>
      </c>
      <c r="N283" s="51">
        <f t="shared" si="40"/>
        <v>36.976790056079004</v>
      </c>
      <c r="O283" s="50">
        <f>'Расчет дотаций'!R285-1</f>
        <v>7.793333333333341E-2</v>
      </c>
      <c r="P283" s="50">
        <f>O283*'Расчет дотаций'!S285</f>
        <v>0.38966666666666705</v>
      </c>
      <c r="Q283" s="51">
        <f t="shared" si="41"/>
        <v>5.0376813569537351</v>
      </c>
      <c r="R283" s="50">
        <f>'Расчет дотаций'!V285-1</f>
        <v>5.632266325224089E-2</v>
      </c>
      <c r="S283" s="50">
        <f>R283*'Расчет дотаций'!W285</f>
        <v>0.5632266325224089</v>
      </c>
      <c r="T283" s="51">
        <f t="shared" si="42"/>
        <v>7.2814960814319125</v>
      </c>
      <c r="U283" s="50">
        <f>'Расчет дотаций'!Z285-1</f>
        <v>-5.080555802184139E-2</v>
      </c>
      <c r="V283" s="50">
        <f>U283*'Расчет дотаций'!AA285</f>
        <v>-0.5080555802184139</v>
      </c>
      <c r="W283" s="51">
        <f t="shared" si="43"/>
        <v>-6.568234708543919</v>
      </c>
      <c r="X283" s="50">
        <f>'Расчет дотаций'!AD285-1</f>
        <v>-0.10364970684295449</v>
      </c>
      <c r="Y283" s="50">
        <f>X283*'Расчет дотаций'!AE285</f>
        <v>-1.0364970684295449</v>
      </c>
      <c r="Z283" s="51">
        <f t="shared" si="44"/>
        <v>-13.400022133870092</v>
      </c>
      <c r="AA283" s="50" t="s">
        <v>439</v>
      </c>
      <c r="AB283" s="50" t="s">
        <v>439</v>
      </c>
      <c r="AC283" s="94" t="s">
        <v>439</v>
      </c>
      <c r="AD283" s="52">
        <f t="shared" si="45"/>
        <v>7.2167922946965195</v>
      </c>
    </row>
    <row r="284" spans="1:30" ht="15" customHeight="1">
      <c r="A284" s="59" t="s">
        <v>266</v>
      </c>
      <c r="B284" s="49">
        <f>'Расчет дотаций'!AM286</f>
        <v>86.799999999999955</v>
      </c>
      <c r="C284" s="50">
        <f>'Расчет дотаций'!B286-1</f>
        <v>0</v>
      </c>
      <c r="D284" s="50">
        <f>C284*'Расчет дотаций'!C286</f>
        <v>0</v>
      </c>
      <c r="E284" s="51">
        <f t="shared" si="37"/>
        <v>0</v>
      </c>
      <c r="F284" s="50">
        <f>'Расчет дотаций'!F286-1</f>
        <v>4.4828215262997961E-2</v>
      </c>
      <c r="G284" s="50">
        <f>F284*'Расчет дотаций'!G286</f>
        <v>0.44828215262997961</v>
      </c>
      <c r="H284" s="51">
        <f t="shared" si="38"/>
        <v>5.3917154962152738</v>
      </c>
      <c r="I284" s="50">
        <f>'Расчет дотаций'!J286-1</f>
        <v>0.30000000000000004</v>
      </c>
      <c r="J284" s="50">
        <f>I284*'Расчет дотаций'!K286</f>
        <v>4.5000000000000009</v>
      </c>
      <c r="K284" s="51">
        <f t="shared" si="39"/>
        <v>54.12376912760039</v>
      </c>
      <c r="L284" s="50">
        <f>'Расчет дотаций'!N286-1</f>
        <v>0.19067796610169485</v>
      </c>
      <c r="M284" s="50">
        <f>L284*'Расчет дотаций'!O286</f>
        <v>2.860169491525423</v>
      </c>
      <c r="N284" s="51">
        <f t="shared" si="40"/>
        <v>34.400700716695148</v>
      </c>
      <c r="O284" s="50">
        <f>'Расчет дотаций'!R286-1</f>
        <v>7.793333333333341E-2</v>
      </c>
      <c r="P284" s="50">
        <f>O284*'Расчет дотаций'!S286</f>
        <v>0.38966666666666705</v>
      </c>
      <c r="Q284" s="51">
        <f t="shared" si="41"/>
        <v>4.6867174896418451</v>
      </c>
      <c r="R284" s="50">
        <f>'Расчет дотаций'!V286-1</f>
        <v>5.632266325224089E-2</v>
      </c>
      <c r="S284" s="50">
        <f>R284*'Расчет дотаций'!W286</f>
        <v>0.5632266325224089</v>
      </c>
      <c r="T284" s="51">
        <f t="shared" si="42"/>
        <v>6.774210716701929</v>
      </c>
      <c r="U284" s="50">
        <f>'Расчет дотаций'!Z286-1</f>
        <v>-5.080555802184139E-2</v>
      </c>
      <c r="V284" s="50">
        <f>U284*'Расчет дотаций'!AA286</f>
        <v>-0.5080555802184139</v>
      </c>
      <c r="W284" s="51">
        <f t="shared" si="43"/>
        <v>-6.1106406506067756</v>
      </c>
      <c r="X284" s="50">
        <f>'Расчет дотаций'!AD286-1</f>
        <v>-0.10364970684295449</v>
      </c>
      <c r="Y284" s="50">
        <f>X284*'Расчет дотаций'!AE286</f>
        <v>-1.0364970684295449</v>
      </c>
      <c r="Z284" s="51">
        <f t="shared" si="44"/>
        <v>-12.466472896247845</v>
      </c>
      <c r="AA284" s="50" t="s">
        <v>439</v>
      </c>
      <c r="AB284" s="50" t="s">
        <v>439</v>
      </c>
      <c r="AC284" s="94" t="s">
        <v>439</v>
      </c>
      <c r="AD284" s="52">
        <f t="shared" si="45"/>
        <v>7.2167922946965195</v>
      </c>
    </row>
    <row r="285" spans="1:30" ht="15" customHeight="1">
      <c r="A285" s="59" t="s">
        <v>267</v>
      </c>
      <c r="B285" s="49">
        <f>'Расчет дотаций'!AM287</f>
        <v>11.5</v>
      </c>
      <c r="C285" s="50">
        <f>'Расчет дотаций'!B287-1</f>
        <v>0</v>
      </c>
      <c r="D285" s="50">
        <f>C285*'Расчет дотаций'!C287</f>
        <v>0</v>
      </c>
      <c r="E285" s="51">
        <f t="shared" si="37"/>
        <v>0</v>
      </c>
      <c r="F285" s="50">
        <f>'Расчет дотаций'!F287-1</f>
        <v>4.4828215262997961E-2</v>
      </c>
      <c r="G285" s="50">
        <f>F285*'Расчет дотаций'!G287</f>
        <v>0.44828215262997961</v>
      </c>
      <c r="H285" s="51">
        <f t="shared" si="38"/>
        <v>0.71434018671054944</v>
      </c>
      <c r="I285" s="50">
        <f>'Расчет дотаций'!J287-1</f>
        <v>0.30000000000000004</v>
      </c>
      <c r="J285" s="50">
        <f>I285*'Расчет дотаций'!K287</f>
        <v>4.5000000000000009</v>
      </c>
      <c r="K285" s="51">
        <f t="shared" si="39"/>
        <v>7.1707758636797791</v>
      </c>
      <c r="L285" s="50">
        <f>'Расчет дотаций'!N287-1</f>
        <v>0.19067796610169485</v>
      </c>
      <c r="M285" s="50">
        <f>L285*'Расчет дотаций'!O287</f>
        <v>2.860169491525423</v>
      </c>
      <c r="N285" s="51">
        <f t="shared" si="40"/>
        <v>4.5576965235252818</v>
      </c>
      <c r="O285" s="50">
        <f>'Расчет дотаций'!R287-1</f>
        <v>7.793333333333341E-2</v>
      </c>
      <c r="P285" s="50">
        <f>O285*'Расчет дотаций'!S287</f>
        <v>0.38966666666666705</v>
      </c>
      <c r="Q285" s="51">
        <f t="shared" si="41"/>
        <v>0.62093607293641995</v>
      </c>
      <c r="R285" s="50">
        <f>'Расчет дотаций'!V287-1</f>
        <v>5.632266325224089E-2</v>
      </c>
      <c r="S285" s="50">
        <f>R285*'Расчет дотаций'!W287</f>
        <v>0.5632266325224089</v>
      </c>
      <c r="T285" s="51">
        <f t="shared" si="42"/>
        <v>0.89750487606073992</v>
      </c>
      <c r="U285" s="50">
        <f>'Расчет дотаций'!Z287-1</f>
        <v>-5.080555802184139E-2</v>
      </c>
      <c r="V285" s="50">
        <f>U285*'Расчет дотаций'!AA287</f>
        <v>-0.5080555802184139</v>
      </c>
      <c r="W285" s="51">
        <f t="shared" si="43"/>
        <v>-0.80958948711956169</v>
      </c>
      <c r="X285" s="50">
        <f>'Расчет дотаций'!AD287-1</f>
        <v>-0.10364970684295449</v>
      </c>
      <c r="Y285" s="50">
        <f>X285*'Расчет дотаций'!AE287</f>
        <v>-1.0364970684295449</v>
      </c>
      <c r="Z285" s="51">
        <f t="shared" si="44"/>
        <v>-1.6516640357932062</v>
      </c>
      <c r="AA285" s="50" t="s">
        <v>439</v>
      </c>
      <c r="AB285" s="50" t="s">
        <v>439</v>
      </c>
      <c r="AC285" s="94" t="s">
        <v>439</v>
      </c>
      <c r="AD285" s="52">
        <f t="shared" si="45"/>
        <v>7.2167922946965195</v>
      </c>
    </row>
    <row r="286" spans="1:30" ht="15" customHeight="1">
      <c r="A286" s="59" t="s">
        <v>268</v>
      </c>
      <c r="B286" s="49">
        <f>'Расчет дотаций'!AM288</f>
        <v>121.70000000000005</v>
      </c>
      <c r="C286" s="50">
        <f>'Расчет дотаций'!B288-1</f>
        <v>0</v>
      </c>
      <c r="D286" s="50">
        <f>C286*'Расчет дотаций'!C288</f>
        <v>0</v>
      </c>
      <c r="E286" s="51">
        <f t="shared" si="37"/>
        <v>0</v>
      </c>
      <c r="F286" s="50">
        <f>'Расчет дотаций'!F288-1</f>
        <v>4.4828215262997961E-2</v>
      </c>
      <c r="G286" s="50">
        <f>F286*'Расчет дотаций'!G288</f>
        <v>0.44828215262997961</v>
      </c>
      <c r="H286" s="51">
        <f t="shared" si="38"/>
        <v>7.5595826715368597</v>
      </c>
      <c r="I286" s="50">
        <f>'Расчет дотаций'!J288-1</f>
        <v>0.30000000000000004</v>
      </c>
      <c r="J286" s="50">
        <f>I286*'Расчет дотаций'!K288</f>
        <v>4.5000000000000009</v>
      </c>
      <c r="K286" s="51">
        <f t="shared" si="39"/>
        <v>75.885515009550389</v>
      </c>
      <c r="L286" s="50">
        <f>'Расчет дотаций'!N288-1</f>
        <v>0.19067796610169485</v>
      </c>
      <c r="M286" s="50">
        <f>L286*'Расчет дотаций'!O288</f>
        <v>2.860169491525423</v>
      </c>
      <c r="N286" s="51">
        <f t="shared" si="40"/>
        <v>48.232318862002344</v>
      </c>
      <c r="O286" s="50">
        <f>'Расчет дотаций'!R288-1</f>
        <v>7.793333333333341E-2</v>
      </c>
      <c r="P286" s="50">
        <f>O286*'Расчет дотаций'!S288</f>
        <v>0.38966666666666705</v>
      </c>
      <c r="Q286" s="51">
        <f t="shared" si="41"/>
        <v>6.5711234849010713</v>
      </c>
      <c r="R286" s="50">
        <f>'Расчет дотаций'!V288-1</f>
        <v>5.632266325224089E-2</v>
      </c>
      <c r="S286" s="50">
        <f>R286*'Расчет дотаций'!W288</f>
        <v>0.5632266325224089</v>
      </c>
      <c r="T286" s="51">
        <f t="shared" si="42"/>
        <v>9.497942905790616</v>
      </c>
      <c r="U286" s="50">
        <f>'Расчет дотаций'!Z288-1</f>
        <v>-5.080555802184139E-2</v>
      </c>
      <c r="V286" s="50">
        <f>U286*'Расчет дотаций'!AA288</f>
        <v>-0.5080555802184139</v>
      </c>
      <c r="W286" s="51">
        <f t="shared" si="43"/>
        <v>-8.5675687463000596</v>
      </c>
      <c r="X286" s="50">
        <f>'Расчет дотаций'!AD288-1</f>
        <v>-0.10364970684295449</v>
      </c>
      <c r="Y286" s="50">
        <f>X286*'Расчет дотаций'!AE288</f>
        <v>-1.0364970684295449</v>
      </c>
      <c r="Z286" s="51">
        <f t="shared" si="44"/>
        <v>-17.478914187481152</v>
      </c>
      <c r="AA286" s="50" t="s">
        <v>439</v>
      </c>
      <c r="AB286" s="50" t="s">
        <v>439</v>
      </c>
      <c r="AC286" s="94" t="s">
        <v>439</v>
      </c>
      <c r="AD286" s="52">
        <f t="shared" si="45"/>
        <v>7.2167922946965195</v>
      </c>
    </row>
    <row r="287" spans="1:30" ht="15" customHeight="1">
      <c r="A287" s="59" t="s">
        <v>269</v>
      </c>
      <c r="B287" s="49">
        <f>'Расчет дотаций'!AM289</f>
        <v>94.799999999999955</v>
      </c>
      <c r="C287" s="50">
        <f>'Расчет дотаций'!B289-1</f>
        <v>0</v>
      </c>
      <c r="D287" s="50">
        <f>C287*'Расчет дотаций'!C289</f>
        <v>0</v>
      </c>
      <c r="E287" s="51">
        <f t="shared" si="37"/>
        <v>0</v>
      </c>
      <c r="F287" s="50">
        <f>'Расчет дотаций'!F289-1</f>
        <v>4.4828215262997961E-2</v>
      </c>
      <c r="G287" s="50">
        <f>F287*'Расчет дотаций'!G289</f>
        <v>0.44828215262997961</v>
      </c>
      <c r="H287" s="51">
        <f t="shared" si="38"/>
        <v>5.8886478000139162</v>
      </c>
      <c r="I287" s="50">
        <f>'Расчет дотаций'!J289-1</f>
        <v>0.30000000000000004</v>
      </c>
      <c r="J287" s="50">
        <f>I287*'Расчет дотаций'!K289</f>
        <v>4.5000000000000009</v>
      </c>
      <c r="K287" s="51">
        <f t="shared" si="39"/>
        <v>59.112134945812407</v>
      </c>
      <c r="L287" s="50">
        <f>'Расчет дотаций'!N289-1</f>
        <v>0.19067796610169485</v>
      </c>
      <c r="M287" s="50">
        <f>L287*'Расчет дотаций'!O289</f>
        <v>2.860169491525423</v>
      </c>
      <c r="N287" s="51">
        <f t="shared" si="40"/>
        <v>37.571272211321435</v>
      </c>
      <c r="O287" s="50">
        <f>'Расчет дотаций'!R289-1</f>
        <v>7.793333333333341E-2</v>
      </c>
      <c r="P287" s="50">
        <f>O287*'Расчет дотаций'!S289</f>
        <v>0.38966666666666705</v>
      </c>
      <c r="Q287" s="51">
        <f t="shared" si="41"/>
        <v>5.1186730186410934</v>
      </c>
      <c r="R287" s="50">
        <f>'Расчет дотаций'!V289-1</f>
        <v>5.632266325224089E-2</v>
      </c>
      <c r="S287" s="50">
        <f>R287*'Расчет дотаций'!W289</f>
        <v>0.5632266325224089</v>
      </c>
      <c r="T287" s="51">
        <f t="shared" si="42"/>
        <v>7.3985619348311396</v>
      </c>
      <c r="U287" s="50">
        <f>'Расчет дотаций'!Z289-1</f>
        <v>-5.080555802184139E-2</v>
      </c>
      <c r="V287" s="50">
        <f>U287*'Расчет дотаций'!AA289</f>
        <v>-0.5080555802184139</v>
      </c>
      <c r="W287" s="51">
        <f t="shared" si="43"/>
        <v>-6.6738333372986451</v>
      </c>
      <c r="X287" s="50">
        <f>'Расчет дотаций'!AD289-1</f>
        <v>-0.10364970684295449</v>
      </c>
      <c r="Y287" s="50">
        <f>X287*'Расчет дотаций'!AE289</f>
        <v>-1.0364970684295449</v>
      </c>
      <c r="Z287" s="51">
        <f t="shared" si="44"/>
        <v>-13.61545657332138</v>
      </c>
      <c r="AA287" s="50" t="s">
        <v>439</v>
      </c>
      <c r="AB287" s="50" t="s">
        <v>439</v>
      </c>
      <c r="AC287" s="94" t="s">
        <v>439</v>
      </c>
      <c r="AD287" s="52">
        <f t="shared" si="45"/>
        <v>7.2167922946965195</v>
      </c>
    </row>
    <row r="288" spans="1:30" ht="15" customHeight="1">
      <c r="A288" s="59" t="s">
        <v>270</v>
      </c>
      <c r="B288" s="49">
        <f>'Расчет дотаций'!AM290</f>
        <v>3.2000000000000028</v>
      </c>
      <c r="C288" s="50">
        <f>'Расчет дотаций'!B290-1</f>
        <v>0</v>
      </c>
      <c r="D288" s="50">
        <f>C288*'Расчет дотаций'!C290</f>
        <v>0</v>
      </c>
      <c r="E288" s="51">
        <f t="shared" si="37"/>
        <v>0</v>
      </c>
      <c r="F288" s="50">
        <f>'Расчет дотаций'!F290-1</f>
        <v>4.4828215262997961E-2</v>
      </c>
      <c r="G288" s="50">
        <f>F288*'Расчет дотаций'!G290</f>
        <v>0.44828215262997961</v>
      </c>
      <c r="H288" s="51">
        <f t="shared" si="38"/>
        <v>0.19877292151945739</v>
      </c>
      <c r="I288" s="50">
        <f>'Расчет дотаций'!J290-1</f>
        <v>0.30000000000000004</v>
      </c>
      <c r="J288" s="50">
        <f>I288*'Расчет дотаций'!K290</f>
        <v>4.5000000000000009</v>
      </c>
      <c r="K288" s="51">
        <f t="shared" si="39"/>
        <v>1.99534632728481</v>
      </c>
      <c r="L288" s="50">
        <f>'Расчет дотаций'!N290-1</f>
        <v>0.19067796610169485</v>
      </c>
      <c r="M288" s="50">
        <f>L288*'Расчет дотаций'!O290</f>
        <v>2.860169491525423</v>
      </c>
      <c r="N288" s="51">
        <f t="shared" si="40"/>
        <v>1.2682285978505141</v>
      </c>
      <c r="O288" s="50">
        <f>'Расчет дотаций'!R290-1</f>
        <v>7.793333333333341E-2</v>
      </c>
      <c r="P288" s="50">
        <f>O288*'Расчет дотаций'!S290</f>
        <v>0.38966666666666705</v>
      </c>
      <c r="Q288" s="51">
        <f t="shared" si="41"/>
        <v>0.17278221159969959</v>
      </c>
      <c r="R288" s="50">
        <f>'Расчет дотаций'!V290-1</f>
        <v>5.632266325224089E-2</v>
      </c>
      <c r="S288" s="50">
        <f>R288*'Расчет дотаций'!W290</f>
        <v>0.5632266325224089</v>
      </c>
      <c r="T288" s="51">
        <f t="shared" si="42"/>
        <v>0.24974048725168435</v>
      </c>
      <c r="U288" s="50">
        <f>'Расчет дотаций'!Z290-1</f>
        <v>-5.080555802184139E-2</v>
      </c>
      <c r="V288" s="50">
        <f>U288*'Расчет дотаций'!AA290</f>
        <v>-0.5080555802184139</v>
      </c>
      <c r="W288" s="51">
        <f t="shared" si="43"/>
        <v>-0.22527707467674782</v>
      </c>
      <c r="X288" s="50">
        <f>'Расчет дотаций'!AD290-1</f>
        <v>-0.10364970684295449</v>
      </c>
      <c r="Y288" s="50">
        <f>X288*'Расчет дотаций'!AE290</f>
        <v>-1.0364970684295449</v>
      </c>
      <c r="Z288" s="51">
        <f t="shared" si="44"/>
        <v>-0.45959347082941432</v>
      </c>
      <c r="AA288" s="50" t="s">
        <v>439</v>
      </c>
      <c r="AB288" s="50" t="s">
        <v>439</v>
      </c>
      <c r="AC288" s="94" t="s">
        <v>439</v>
      </c>
      <c r="AD288" s="52">
        <f t="shared" si="45"/>
        <v>7.2167922946965195</v>
      </c>
    </row>
    <row r="289" spans="1:30" ht="15" customHeight="1">
      <c r="A289" s="59" t="s">
        <v>163</v>
      </c>
      <c r="B289" s="49">
        <f>'Расчет дотаций'!AM291</f>
        <v>43.899999999999977</v>
      </c>
      <c r="C289" s="50">
        <f>'Расчет дотаций'!B291-1</f>
        <v>0</v>
      </c>
      <c r="D289" s="50">
        <f>C289*'Расчет дотаций'!C291</f>
        <v>0</v>
      </c>
      <c r="E289" s="51">
        <f t="shared" si="37"/>
        <v>0</v>
      </c>
      <c r="F289" s="50">
        <f>'Расчет дотаций'!F291-1</f>
        <v>4.4828215262997961E-2</v>
      </c>
      <c r="G289" s="50">
        <f>F289*'Расчет дотаций'!G291</f>
        <v>0.44828215262997961</v>
      </c>
      <c r="H289" s="51">
        <f t="shared" si="38"/>
        <v>2.7269160170950526</v>
      </c>
      <c r="I289" s="50">
        <f>'Расчет дотаций'!J291-1</f>
        <v>0.30000000000000004</v>
      </c>
      <c r="J289" s="50">
        <f>I289*'Расчет дотаций'!K291</f>
        <v>4.5000000000000009</v>
      </c>
      <c r="K289" s="51">
        <f t="shared" si="39"/>
        <v>27.373657427438445</v>
      </c>
      <c r="L289" s="50">
        <f>'Расчет дотаций'!N291-1</f>
        <v>0.19067796610169485</v>
      </c>
      <c r="M289" s="50">
        <f>L289*'Расчет дотаций'!O291</f>
        <v>2.860169491525423</v>
      </c>
      <c r="N289" s="51">
        <f t="shared" si="40"/>
        <v>17.398511076761718</v>
      </c>
      <c r="O289" s="50">
        <f>'Расчет дотаций'!R291-1</f>
        <v>7.793333333333341E-2</v>
      </c>
      <c r="P289" s="50">
        <f>O289*'Расчет дотаций'!S291</f>
        <v>0.38966666666666705</v>
      </c>
      <c r="Q289" s="51">
        <f t="shared" si="41"/>
        <v>2.3703559653833755</v>
      </c>
      <c r="R289" s="50">
        <f>'Расчет дотаций'!V291-1</f>
        <v>5.632266325224089E-2</v>
      </c>
      <c r="S289" s="50">
        <f>R289*'Расчет дотаций'!W291</f>
        <v>0.5632266325224089</v>
      </c>
      <c r="T289" s="51">
        <f t="shared" si="42"/>
        <v>3.4261273094840403</v>
      </c>
      <c r="U289" s="50">
        <f>'Расчет дотаций'!Z291-1</f>
        <v>-5.080555802184139E-2</v>
      </c>
      <c r="V289" s="50">
        <f>U289*'Расчет дотаций'!AA291</f>
        <v>-0.5080555802184139</v>
      </c>
      <c r="W289" s="51">
        <f t="shared" si="43"/>
        <v>-3.0905198682216297</v>
      </c>
      <c r="X289" s="50">
        <f>'Расчет дотаций'!AD291-1</f>
        <v>-0.10364970684295449</v>
      </c>
      <c r="Y289" s="50">
        <f>X289*'Расчет дотаций'!AE291</f>
        <v>-1.0364970684295449</v>
      </c>
      <c r="Z289" s="51">
        <f t="shared" si="44"/>
        <v>-6.3050479279410183</v>
      </c>
      <c r="AA289" s="50" t="s">
        <v>439</v>
      </c>
      <c r="AB289" s="50" t="s">
        <v>439</v>
      </c>
      <c r="AC289" s="94" t="s">
        <v>439</v>
      </c>
      <c r="AD289" s="52">
        <f t="shared" si="45"/>
        <v>7.2167922946965195</v>
      </c>
    </row>
    <row r="290" spans="1:30" ht="15" customHeight="1">
      <c r="A290" s="56" t="s">
        <v>271</v>
      </c>
      <c r="B290" s="49">
        <f>'Расчет дотаций'!AM292</f>
        <v>0</v>
      </c>
      <c r="C290" s="50">
        <f>'Расчет дотаций'!B292-1</f>
        <v>-1</v>
      </c>
      <c r="D290" s="50">
        <f>C290*'Расчет дотаций'!C292</f>
        <v>0</v>
      </c>
      <c r="E290" s="51" t="e">
        <f t="shared" si="37"/>
        <v>#DIV/0!</v>
      </c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</row>
    <row r="291" spans="1:30" ht="15" customHeight="1">
      <c r="A291" s="59" t="s">
        <v>67</v>
      </c>
      <c r="B291" s="49">
        <f>'Расчет дотаций'!AM293</f>
        <v>32.600000000000023</v>
      </c>
      <c r="C291" s="50">
        <f>'Расчет дотаций'!B293-1</f>
        <v>0</v>
      </c>
      <c r="D291" s="50">
        <f>C291*'Расчет дотаций'!C293</f>
        <v>0</v>
      </c>
      <c r="E291" s="51">
        <f t="shared" si="37"/>
        <v>0</v>
      </c>
      <c r="F291" s="50">
        <f>'Расчет дотаций'!F293-1</f>
        <v>7.383506847863508E-2</v>
      </c>
      <c r="G291" s="50">
        <f>F291*'Расчет дотаций'!G293</f>
        <v>0.7383506847863508</v>
      </c>
      <c r="H291" s="51">
        <f t="shared" si="38"/>
        <v>7.3505606895429318</v>
      </c>
      <c r="I291" s="50">
        <f>'Расчет дотаций'!J293-1</f>
        <v>0.10242872228088706</v>
      </c>
      <c r="J291" s="50">
        <f>I291*'Расчет дотаций'!K293</f>
        <v>1.536430834213306</v>
      </c>
      <c r="K291" s="51">
        <f t="shared" si="39"/>
        <v>15.29575081986672</v>
      </c>
      <c r="L291" s="50">
        <f>'Расчет дотаций'!N293-1</f>
        <v>-1.6894609814963824E-2</v>
      </c>
      <c r="M291" s="50">
        <f>L291*'Расчет дотаций'!O293</f>
        <v>-0.25341914722445735</v>
      </c>
      <c r="N291" s="51">
        <f t="shared" si="40"/>
        <v>-2.5228835835705916</v>
      </c>
      <c r="O291" s="50">
        <f>'Расчет дотаций'!R293-1</f>
        <v>0.23838166666666671</v>
      </c>
      <c r="P291" s="50">
        <f>O291*'Расчет дотаций'!S293</f>
        <v>1.1919083333333336</v>
      </c>
      <c r="Q291" s="51">
        <f t="shared" si="41"/>
        <v>11.865898848693796</v>
      </c>
      <c r="R291" s="50">
        <f>'Расчет дотаций'!V293-1</f>
        <v>8.3776435045312958E-4</v>
      </c>
      <c r="S291" s="50">
        <f>R291*'Расчет дотаций'!W293</f>
        <v>8.3776435045312958E-3</v>
      </c>
      <c r="T291" s="51">
        <f t="shared" si="42"/>
        <v>8.3402613804348699E-2</v>
      </c>
      <c r="U291" s="50">
        <f>'Расчет дотаций'!Z293-1</f>
        <v>-1.3469230385168007E-3</v>
      </c>
      <c r="V291" s="50">
        <f>U291*'Расчет дотаций'!AA293</f>
        <v>-1.3469230385168007E-2</v>
      </c>
      <c r="W291" s="51">
        <f t="shared" si="43"/>
        <v>-0.13409128944772586</v>
      </c>
      <c r="X291" s="50">
        <f>'Расчет дотаций'!AD293-1</f>
        <v>6.6432621020497962E-3</v>
      </c>
      <c r="Y291" s="50">
        <f>X291*'Расчет дотаций'!AE293</f>
        <v>6.6432621020497962E-2</v>
      </c>
      <c r="Z291" s="51">
        <f t="shared" si="44"/>
        <v>0.66136190111054771</v>
      </c>
      <c r="AA291" s="50" t="s">
        <v>439</v>
      </c>
      <c r="AB291" s="50" t="s">
        <v>439</v>
      </c>
      <c r="AC291" s="94" t="s">
        <v>439</v>
      </c>
      <c r="AD291" s="52">
        <f t="shared" si="45"/>
        <v>3.2746117392483938</v>
      </c>
    </row>
    <row r="292" spans="1:30" ht="15" customHeight="1">
      <c r="A292" s="59" t="s">
        <v>272</v>
      </c>
      <c r="B292" s="49">
        <f>'Расчет дотаций'!AM294</f>
        <v>2.3999999999999986</v>
      </c>
      <c r="C292" s="50">
        <f>'Расчет дотаций'!B294-1</f>
        <v>0</v>
      </c>
      <c r="D292" s="50">
        <f>C292*'Расчет дотаций'!C294</f>
        <v>0</v>
      </c>
      <c r="E292" s="51">
        <f t="shared" si="37"/>
        <v>0</v>
      </c>
      <c r="F292" s="50">
        <f>'Расчет дотаций'!F294-1</f>
        <v>7.383506847863508E-2</v>
      </c>
      <c r="G292" s="50">
        <f>F292*'Расчет дотаций'!G294</f>
        <v>0.7383506847863508</v>
      </c>
      <c r="H292" s="51">
        <f t="shared" si="38"/>
        <v>0.54114557223628879</v>
      </c>
      <c r="I292" s="50">
        <f>'Расчет дотаций'!J294-1</f>
        <v>0.10242872228088706</v>
      </c>
      <c r="J292" s="50">
        <f>I292*'Расчет дотаций'!K294</f>
        <v>1.536430834213306</v>
      </c>
      <c r="K292" s="51">
        <f t="shared" si="39"/>
        <v>1.1260675450208615</v>
      </c>
      <c r="L292" s="50">
        <f>'Расчет дотаций'!N294-1</f>
        <v>-1.6894609814963824E-2</v>
      </c>
      <c r="M292" s="50">
        <f>L292*'Расчет дотаций'!O294</f>
        <v>-0.25341914722445735</v>
      </c>
      <c r="N292" s="51">
        <f t="shared" si="40"/>
        <v>-0.18573376075366296</v>
      </c>
      <c r="O292" s="50">
        <f>'Расчет дотаций'!R294-1</f>
        <v>0.23838166666666671</v>
      </c>
      <c r="P292" s="50">
        <f>O292*'Расчет дотаций'!S294</f>
        <v>1.1919083333333336</v>
      </c>
      <c r="Q292" s="51">
        <f t="shared" si="41"/>
        <v>0.87356310542530891</v>
      </c>
      <c r="R292" s="50">
        <f>'Расчет дотаций'!V294-1</f>
        <v>8.3776435045312958E-4</v>
      </c>
      <c r="S292" s="50">
        <f>R292*'Расчет дотаций'!W294</f>
        <v>8.3776435045312958E-3</v>
      </c>
      <c r="T292" s="51">
        <f t="shared" si="42"/>
        <v>6.1400697279275053E-3</v>
      </c>
      <c r="U292" s="50">
        <f>'Расчет дотаций'!Z294-1</f>
        <v>-1.3469230385168007E-3</v>
      </c>
      <c r="V292" s="50">
        <f>U292*'Расчет дотаций'!AA294</f>
        <v>-1.3469230385168007E-2</v>
      </c>
      <c r="W292" s="51">
        <f t="shared" si="43"/>
        <v>-9.8717513703847123E-3</v>
      </c>
      <c r="X292" s="50">
        <f>'Расчет дотаций'!AD294-1</f>
        <v>6.6432621020497962E-3</v>
      </c>
      <c r="Y292" s="50">
        <f>X292*'Расчет дотаций'!AE294</f>
        <v>6.6432621020497962E-2</v>
      </c>
      <c r="Z292" s="51">
        <f t="shared" si="44"/>
        <v>4.8689219713659901E-2</v>
      </c>
      <c r="AA292" s="50" t="s">
        <v>439</v>
      </c>
      <c r="AB292" s="50" t="s">
        <v>439</v>
      </c>
      <c r="AC292" s="94" t="s">
        <v>439</v>
      </c>
      <c r="AD292" s="52">
        <f t="shared" si="45"/>
        <v>3.2746117392483938</v>
      </c>
    </row>
    <row r="293" spans="1:30" ht="15" customHeight="1">
      <c r="A293" s="59" t="s">
        <v>273</v>
      </c>
      <c r="B293" s="49">
        <f>'Расчет дотаций'!AM295</f>
        <v>5.5</v>
      </c>
      <c r="C293" s="50">
        <f>'Расчет дотаций'!B295-1</f>
        <v>0</v>
      </c>
      <c r="D293" s="50">
        <f>C293*'Расчет дотаций'!C295</f>
        <v>0</v>
      </c>
      <c r="E293" s="51">
        <f t="shared" si="37"/>
        <v>0</v>
      </c>
      <c r="F293" s="50">
        <f>'Расчет дотаций'!F295-1</f>
        <v>7.383506847863508E-2</v>
      </c>
      <c r="G293" s="50">
        <f>F293*'Расчет дотаций'!G295</f>
        <v>0.7383506847863508</v>
      </c>
      <c r="H293" s="51">
        <f t="shared" si="38"/>
        <v>1.2401252697081624</v>
      </c>
      <c r="I293" s="50">
        <f>'Расчет дотаций'!J295-1</f>
        <v>0.10242872228088706</v>
      </c>
      <c r="J293" s="50">
        <f>I293*'Расчет дотаций'!K295</f>
        <v>1.536430834213306</v>
      </c>
      <c r="K293" s="51">
        <f t="shared" si="39"/>
        <v>2.580571457339476</v>
      </c>
      <c r="L293" s="50">
        <f>'Расчет дотаций'!N295-1</f>
        <v>-1.6894609814963824E-2</v>
      </c>
      <c r="M293" s="50">
        <f>L293*'Расчет дотаций'!O295</f>
        <v>-0.25341914722445735</v>
      </c>
      <c r="N293" s="51">
        <f t="shared" si="40"/>
        <v>-0.42563986839381113</v>
      </c>
      <c r="O293" s="50">
        <f>'Расчет дотаций'!R295-1</f>
        <v>0.23838166666666671</v>
      </c>
      <c r="P293" s="50">
        <f>O293*'Расчет дотаций'!S295</f>
        <v>1.1919083333333336</v>
      </c>
      <c r="Q293" s="51">
        <f t="shared" si="41"/>
        <v>2.001915449933001</v>
      </c>
      <c r="R293" s="50">
        <f>'Расчет дотаций'!V295-1</f>
        <v>8.3776435045312958E-4</v>
      </c>
      <c r="S293" s="50">
        <f>R293*'Расчет дотаций'!W295</f>
        <v>8.3776435045312958E-3</v>
      </c>
      <c r="T293" s="51">
        <f t="shared" si="42"/>
        <v>1.407099312650054E-2</v>
      </c>
      <c r="U293" s="50">
        <f>'Расчет дотаций'!Z295-1</f>
        <v>-1.3469230385168007E-3</v>
      </c>
      <c r="V293" s="50">
        <f>U293*'Расчет дотаций'!AA295</f>
        <v>-1.3469230385168007E-2</v>
      </c>
      <c r="W293" s="51">
        <f t="shared" si="43"/>
        <v>-2.2622763557131647E-2</v>
      </c>
      <c r="X293" s="50">
        <f>'Расчет дотаций'!AD295-1</f>
        <v>6.6432621020497962E-3</v>
      </c>
      <c r="Y293" s="50">
        <f>X293*'Расчет дотаций'!AE295</f>
        <v>6.6432621020497962E-2</v>
      </c>
      <c r="Z293" s="51">
        <f t="shared" si="44"/>
        <v>0.11157946184380399</v>
      </c>
      <c r="AA293" s="50" t="s">
        <v>439</v>
      </c>
      <c r="AB293" s="50" t="s">
        <v>439</v>
      </c>
      <c r="AC293" s="94" t="s">
        <v>439</v>
      </c>
      <c r="AD293" s="52">
        <f t="shared" si="45"/>
        <v>3.2746117392483938</v>
      </c>
    </row>
    <row r="294" spans="1:30" ht="15" customHeight="1">
      <c r="A294" s="59" t="s">
        <v>49</v>
      </c>
      <c r="B294" s="49">
        <f>'Расчет дотаций'!AM296</f>
        <v>3.2000000000000028</v>
      </c>
      <c r="C294" s="50">
        <f>'Расчет дотаций'!B296-1</f>
        <v>0</v>
      </c>
      <c r="D294" s="50">
        <f>C294*'Расчет дотаций'!C296</f>
        <v>0</v>
      </c>
      <c r="E294" s="51">
        <f t="shared" si="37"/>
        <v>0</v>
      </c>
      <c r="F294" s="50">
        <f>'Расчет дотаций'!F296-1</f>
        <v>7.383506847863508E-2</v>
      </c>
      <c r="G294" s="50">
        <f>F294*'Расчет дотаций'!G296</f>
        <v>0.7383506847863508</v>
      </c>
      <c r="H294" s="51">
        <f t="shared" si="38"/>
        <v>0.72152742964838612</v>
      </c>
      <c r="I294" s="50">
        <f>'Расчет дотаций'!J296-1</f>
        <v>0.10242872228088706</v>
      </c>
      <c r="J294" s="50">
        <f>I294*'Расчет дотаций'!K296</f>
        <v>1.536430834213306</v>
      </c>
      <c r="K294" s="51">
        <f t="shared" si="39"/>
        <v>1.5014233933611509</v>
      </c>
      <c r="L294" s="50">
        <f>'Расчет дотаций'!N296-1</f>
        <v>-1.6894609814963824E-2</v>
      </c>
      <c r="M294" s="50">
        <f>L294*'Расчет дотаций'!O296</f>
        <v>-0.25341914722445735</v>
      </c>
      <c r="N294" s="51">
        <f t="shared" si="40"/>
        <v>-0.24764501433821762</v>
      </c>
      <c r="O294" s="50">
        <f>'Расчет дотаций'!R296-1</f>
        <v>0.23838166666666671</v>
      </c>
      <c r="P294" s="50">
        <f>O294*'Расчет дотаций'!S296</f>
        <v>1.1919083333333336</v>
      </c>
      <c r="Q294" s="51">
        <f t="shared" si="41"/>
        <v>1.1647508072337471</v>
      </c>
      <c r="R294" s="50">
        <f>'Расчет дотаций'!V296-1</f>
        <v>8.3776435045312958E-4</v>
      </c>
      <c r="S294" s="50">
        <f>R294*'Расчет дотаций'!W296</f>
        <v>8.3776435045312958E-3</v>
      </c>
      <c r="T294" s="51">
        <f t="shared" si="42"/>
        <v>8.1867596372366853E-3</v>
      </c>
      <c r="U294" s="50">
        <f>'Расчет дотаций'!Z296-1</f>
        <v>-1.3469230385168007E-3</v>
      </c>
      <c r="V294" s="50">
        <f>U294*'Расчет дотаций'!AA296</f>
        <v>-1.3469230385168007E-2</v>
      </c>
      <c r="W294" s="51">
        <f t="shared" si="43"/>
        <v>-1.316233516051297E-2</v>
      </c>
      <c r="X294" s="50">
        <f>'Расчет дотаций'!AD296-1</f>
        <v>6.6432621020497962E-3</v>
      </c>
      <c r="Y294" s="50">
        <f>X294*'Расчет дотаций'!AE296</f>
        <v>6.6432621020497962E-2</v>
      </c>
      <c r="Z294" s="51">
        <f t="shared" si="44"/>
        <v>6.4918959618213298E-2</v>
      </c>
      <c r="AA294" s="50" t="s">
        <v>439</v>
      </c>
      <c r="AB294" s="50" t="s">
        <v>439</v>
      </c>
      <c r="AC294" s="94" t="s">
        <v>439</v>
      </c>
      <c r="AD294" s="52">
        <f t="shared" si="45"/>
        <v>3.2746117392483938</v>
      </c>
    </row>
    <row r="295" spans="1:30" ht="15" customHeight="1">
      <c r="A295" s="59" t="s">
        <v>274</v>
      </c>
      <c r="B295" s="49">
        <f>'Расчет дотаций'!AM297</f>
        <v>29.700000000000045</v>
      </c>
      <c r="C295" s="50">
        <f>'Расчет дотаций'!B297-1</f>
        <v>0</v>
      </c>
      <c r="D295" s="50">
        <f>C295*'Расчет дотаций'!C297</f>
        <v>0</v>
      </c>
      <c r="E295" s="51">
        <f t="shared" si="37"/>
        <v>0</v>
      </c>
      <c r="F295" s="50">
        <f>'Расчет дотаций'!F297-1</f>
        <v>7.383506847863508E-2</v>
      </c>
      <c r="G295" s="50">
        <f>F295*'Расчет дотаций'!G297</f>
        <v>0.7383506847863508</v>
      </c>
      <c r="H295" s="51">
        <f t="shared" si="38"/>
        <v>6.6966764564240879</v>
      </c>
      <c r="I295" s="50">
        <f>'Расчет дотаций'!J297-1</f>
        <v>0.10242872228088706</v>
      </c>
      <c r="J295" s="50">
        <f>I295*'Расчет дотаций'!K297</f>
        <v>1.536430834213306</v>
      </c>
      <c r="K295" s="51">
        <f t="shared" si="39"/>
        <v>13.935085869633189</v>
      </c>
      <c r="L295" s="50">
        <f>'Расчет дотаций'!N297-1</f>
        <v>-1.6894609814963824E-2</v>
      </c>
      <c r="M295" s="50">
        <f>L295*'Расчет дотаций'!O297</f>
        <v>-0.25341914722445735</v>
      </c>
      <c r="N295" s="51">
        <f t="shared" si="40"/>
        <v>-2.2984552893265837</v>
      </c>
      <c r="O295" s="50">
        <f>'Расчет дотаций'!R297-1</f>
        <v>0.23838166666666671</v>
      </c>
      <c r="P295" s="50">
        <f>O295*'Расчет дотаций'!S297</f>
        <v>1.1919083333333336</v>
      </c>
      <c r="Q295" s="51">
        <f t="shared" si="41"/>
        <v>10.81034342963822</v>
      </c>
      <c r="R295" s="50">
        <f>'Расчет дотаций'!V297-1</f>
        <v>8.3776435045312958E-4</v>
      </c>
      <c r="S295" s="50">
        <f>R295*'Расчет дотаций'!W297</f>
        <v>8.3776435045312958E-3</v>
      </c>
      <c r="T295" s="51">
        <f t="shared" si="42"/>
        <v>7.5983362883103034E-2</v>
      </c>
      <c r="U295" s="50">
        <f>'Расчет дотаций'!Z297-1</f>
        <v>-1.3469230385168007E-3</v>
      </c>
      <c r="V295" s="50">
        <f>U295*'Расчет дотаций'!AA297</f>
        <v>-1.3469230385168007E-2</v>
      </c>
      <c r="W295" s="51">
        <f t="shared" si="43"/>
        <v>-0.12216292320851108</v>
      </c>
      <c r="X295" s="50">
        <f>'Расчет дотаций'!AD297-1</f>
        <v>6.6432621020497962E-3</v>
      </c>
      <c r="Y295" s="50">
        <f>X295*'Расчет дотаций'!AE297</f>
        <v>6.6432621020497962E-2</v>
      </c>
      <c r="Z295" s="51">
        <f t="shared" si="44"/>
        <v>0.60252909395654253</v>
      </c>
      <c r="AA295" s="50" t="s">
        <v>439</v>
      </c>
      <c r="AB295" s="50" t="s">
        <v>439</v>
      </c>
      <c r="AC295" s="94" t="s">
        <v>439</v>
      </c>
      <c r="AD295" s="52">
        <f t="shared" si="45"/>
        <v>3.2746117392483938</v>
      </c>
    </row>
    <row r="296" spans="1:30" ht="15" customHeight="1">
      <c r="A296" s="59" t="s">
        <v>275</v>
      </c>
      <c r="B296" s="49">
        <f>'Расчет дотаций'!AM298</f>
        <v>42.900000000000091</v>
      </c>
      <c r="C296" s="50">
        <f>'Расчет дотаций'!B298-1</f>
        <v>0</v>
      </c>
      <c r="D296" s="50">
        <f>C296*'Расчет дотаций'!C298</f>
        <v>0</v>
      </c>
      <c r="E296" s="51">
        <f t="shared" si="37"/>
        <v>0</v>
      </c>
      <c r="F296" s="50">
        <f>'Расчет дотаций'!F298-1</f>
        <v>7.383506847863508E-2</v>
      </c>
      <c r="G296" s="50">
        <f>F296*'Расчет дотаций'!G298</f>
        <v>0.7383506847863508</v>
      </c>
      <c r="H296" s="51">
        <f t="shared" si="38"/>
        <v>9.6729771037236869</v>
      </c>
      <c r="I296" s="50">
        <f>'Расчет дотаций'!J298-1</f>
        <v>0.10242872228088706</v>
      </c>
      <c r="J296" s="50">
        <f>I296*'Расчет дотаций'!K298</f>
        <v>1.536430834213306</v>
      </c>
      <c r="K296" s="51">
        <f t="shared" si="39"/>
        <v>20.12845736724795</v>
      </c>
      <c r="L296" s="50">
        <f>'Расчет дотаций'!N298-1</f>
        <v>-1.6894609814963824E-2</v>
      </c>
      <c r="M296" s="50">
        <f>L296*'Расчет дотаций'!O298</f>
        <v>-0.25341914722445735</v>
      </c>
      <c r="N296" s="51">
        <f t="shared" si="40"/>
        <v>-3.3199909734717341</v>
      </c>
      <c r="O296" s="50">
        <f>'Расчет дотаций'!R298-1</f>
        <v>0.23838166666666671</v>
      </c>
      <c r="P296" s="50">
        <f>O296*'Расчет дотаций'!S298</f>
        <v>1.1919083333333336</v>
      </c>
      <c r="Q296" s="51">
        <f t="shared" si="41"/>
        <v>15.614940509477439</v>
      </c>
      <c r="R296" s="50">
        <f>'Расчет дотаций'!V298-1</f>
        <v>8.3776435045312958E-4</v>
      </c>
      <c r="S296" s="50">
        <f>R296*'Расчет дотаций'!W298</f>
        <v>8.3776435045312958E-3</v>
      </c>
      <c r="T296" s="51">
        <f t="shared" si="42"/>
        <v>0.10975374638670445</v>
      </c>
      <c r="U296" s="50">
        <f>'Расчет дотаций'!Z298-1</f>
        <v>-1.3469230385168007E-3</v>
      </c>
      <c r="V296" s="50">
        <f>U296*'Расчет дотаций'!AA298</f>
        <v>-1.3469230385168007E-2</v>
      </c>
      <c r="W296" s="51">
        <f t="shared" si="43"/>
        <v>-0.17645755574562721</v>
      </c>
      <c r="X296" s="50">
        <f>'Расчет дотаций'!AD298-1</f>
        <v>6.6432621020497962E-3</v>
      </c>
      <c r="Y296" s="50">
        <f>X296*'Расчет дотаций'!AE298</f>
        <v>6.6432621020497962E-2</v>
      </c>
      <c r="Z296" s="51">
        <f t="shared" si="44"/>
        <v>0.87031980238167306</v>
      </c>
      <c r="AA296" s="50" t="s">
        <v>439</v>
      </c>
      <c r="AB296" s="50" t="s">
        <v>439</v>
      </c>
      <c r="AC296" s="94" t="s">
        <v>439</v>
      </c>
      <c r="AD296" s="52">
        <f t="shared" si="45"/>
        <v>3.2746117392483938</v>
      </c>
    </row>
    <row r="297" spans="1:30" ht="15" customHeight="1">
      <c r="A297" s="59" t="s">
        <v>276</v>
      </c>
      <c r="B297" s="49">
        <f>'Расчет дотаций'!AM299</f>
        <v>4.4000000000000057</v>
      </c>
      <c r="C297" s="50">
        <f>'Расчет дотаций'!B299-1</f>
        <v>0</v>
      </c>
      <c r="D297" s="50">
        <f>C297*'Расчет дотаций'!C299</f>
        <v>0</v>
      </c>
      <c r="E297" s="51">
        <f t="shared" si="37"/>
        <v>0</v>
      </c>
      <c r="F297" s="50">
        <f>'Расчет дотаций'!F299-1</f>
        <v>7.383506847863508E-2</v>
      </c>
      <c r="G297" s="50">
        <f>F297*'Расчет дотаций'!G299</f>
        <v>0.7383506847863508</v>
      </c>
      <c r="H297" s="51">
        <f t="shared" si="38"/>
        <v>0.99210021576653118</v>
      </c>
      <c r="I297" s="50">
        <f>'Расчет дотаций'!J299-1</f>
        <v>0.10242872228088706</v>
      </c>
      <c r="J297" s="50">
        <f>I297*'Расчет дотаций'!K299</f>
        <v>1.536430834213306</v>
      </c>
      <c r="K297" s="51">
        <f t="shared" si="39"/>
        <v>2.0644571658715831</v>
      </c>
      <c r="L297" s="50">
        <f>'Расчет дотаций'!N299-1</f>
        <v>-1.6894609814963824E-2</v>
      </c>
      <c r="M297" s="50">
        <f>L297*'Расчет дотаций'!O299</f>
        <v>-0.25341914722445735</v>
      </c>
      <c r="N297" s="51">
        <f t="shared" si="40"/>
        <v>-0.34051189471504933</v>
      </c>
      <c r="O297" s="50">
        <f>'Расчет дотаций'!R299-1</f>
        <v>0.23838166666666671</v>
      </c>
      <c r="P297" s="50">
        <f>O297*'Расчет дотаций'!S299</f>
        <v>1.1919083333333336</v>
      </c>
      <c r="Q297" s="51">
        <f t="shared" si="41"/>
        <v>1.6015323599464029</v>
      </c>
      <c r="R297" s="50">
        <f>'Расчет дотаций'!V299-1</f>
        <v>8.3776435045312958E-4</v>
      </c>
      <c r="S297" s="50">
        <f>R297*'Расчет дотаций'!W299</f>
        <v>8.3776435045312958E-3</v>
      </c>
      <c r="T297" s="51">
        <f t="shared" si="42"/>
        <v>1.1256794501200446E-2</v>
      </c>
      <c r="U297" s="50">
        <f>'Расчет дотаций'!Z299-1</f>
        <v>-1.3469230385168007E-3</v>
      </c>
      <c r="V297" s="50">
        <f>U297*'Расчет дотаций'!AA299</f>
        <v>-1.3469230385168007E-2</v>
      </c>
      <c r="W297" s="51">
        <f t="shared" si="43"/>
        <v>-1.8098210845705339E-2</v>
      </c>
      <c r="X297" s="50">
        <f>'Расчет дотаций'!AD299-1</f>
        <v>6.6432621020497962E-3</v>
      </c>
      <c r="Y297" s="50">
        <f>X297*'Расчет дотаций'!AE299</f>
        <v>6.6432621020497962E-2</v>
      </c>
      <c r="Z297" s="51">
        <f t="shared" si="44"/>
        <v>8.9263569475043311E-2</v>
      </c>
      <c r="AA297" s="50" t="s">
        <v>439</v>
      </c>
      <c r="AB297" s="50" t="s">
        <v>439</v>
      </c>
      <c r="AC297" s="94" t="s">
        <v>439</v>
      </c>
      <c r="AD297" s="52">
        <f t="shared" si="45"/>
        <v>3.2746117392483938</v>
      </c>
    </row>
    <row r="298" spans="1:30" ht="15" customHeight="1">
      <c r="A298" s="59" t="s">
        <v>277</v>
      </c>
      <c r="B298" s="49">
        <f>'Расчет дотаций'!AM300</f>
        <v>42.700000000000045</v>
      </c>
      <c r="C298" s="50">
        <f>'Расчет дотаций'!B300-1</f>
        <v>0</v>
      </c>
      <c r="D298" s="50">
        <f>C298*'Расчет дотаций'!C300</f>
        <v>0</v>
      </c>
      <c r="E298" s="51">
        <f t="shared" si="37"/>
        <v>0</v>
      </c>
      <c r="F298" s="50">
        <f>'Расчет дотаций'!F300-1</f>
        <v>7.383506847863508E-2</v>
      </c>
      <c r="G298" s="50">
        <f>F298*'Расчет дотаций'!G300</f>
        <v>0.7383506847863508</v>
      </c>
      <c r="H298" s="51">
        <f t="shared" si="38"/>
        <v>9.6278816393706528</v>
      </c>
      <c r="I298" s="50">
        <f>'Расчет дотаций'!J300-1</f>
        <v>0.10242872228088706</v>
      </c>
      <c r="J298" s="50">
        <f>I298*'Расчет дотаций'!K300</f>
        <v>1.536430834213306</v>
      </c>
      <c r="K298" s="51">
        <f t="shared" si="39"/>
        <v>20.03461840516286</v>
      </c>
      <c r="L298" s="50">
        <f>'Расчет дотаций'!N300-1</f>
        <v>-1.6894609814963824E-2</v>
      </c>
      <c r="M298" s="50">
        <f>L298*'Расчет дотаций'!O300</f>
        <v>-0.25341914722445735</v>
      </c>
      <c r="N298" s="51">
        <f t="shared" si="40"/>
        <v>-3.3045131600755919</v>
      </c>
      <c r="O298" s="50">
        <f>'Расчет дотаций'!R300-1</f>
        <v>0.23838166666666671</v>
      </c>
      <c r="P298" s="50">
        <f>O298*'Расчет дотаций'!S300</f>
        <v>1.1919083333333336</v>
      </c>
      <c r="Q298" s="51">
        <f t="shared" si="41"/>
        <v>15.542143584025315</v>
      </c>
      <c r="R298" s="50">
        <f>'Расчет дотаций'!V300-1</f>
        <v>8.3776435045312958E-4</v>
      </c>
      <c r="S298" s="50">
        <f>R298*'Расчет дотаций'!W300</f>
        <v>8.3776435045312958E-3</v>
      </c>
      <c r="T298" s="51">
        <f t="shared" si="42"/>
        <v>0.10924207390937704</v>
      </c>
      <c r="U298" s="50">
        <f>'Расчет дотаций'!Z300-1</f>
        <v>-1.3469230385168007E-3</v>
      </c>
      <c r="V298" s="50">
        <f>U298*'Расчет дотаций'!AA300</f>
        <v>-1.3469230385168007E-2</v>
      </c>
      <c r="W298" s="51">
        <f t="shared" si="43"/>
        <v>-0.17563490979809498</v>
      </c>
      <c r="X298" s="50">
        <f>'Расчет дотаций'!AD300-1</f>
        <v>6.6432621020497962E-3</v>
      </c>
      <c r="Y298" s="50">
        <f>X298*'Расчет дотаций'!AE300</f>
        <v>6.6432621020497962E-2</v>
      </c>
      <c r="Z298" s="51">
        <f t="shared" si="44"/>
        <v>0.86626236740553375</v>
      </c>
      <c r="AA298" s="50" t="s">
        <v>439</v>
      </c>
      <c r="AB298" s="50" t="s">
        <v>439</v>
      </c>
      <c r="AC298" s="94" t="s">
        <v>439</v>
      </c>
      <c r="AD298" s="52">
        <f t="shared" si="45"/>
        <v>3.2746117392483938</v>
      </c>
    </row>
    <row r="299" spans="1:30" ht="15" customHeight="1">
      <c r="A299" s="59" t="s">
        <v>278</v>
      </c>
      <c r="B299" s="49">
        <f>'Расчет дотаций'!AM301</f>
        <v>19.899999999999977</v>
      </c>
      <c r="C299" s="50">
        <f>'Расчет дотаций'!B301-1</f>
        <v>0</v>
      </c>
      <c r="D299" s="50">
        <f>C299*'Расчет дотаций'!C301</f>
        <v>0</v>
      </c>
      <c r="E299" s="51">
        <f t="shared" si="37"/>
        <v>0</v>
      </c>
      <c r="F299" s="50">
        <f>'Расчет дотаций'!F301-1</f>
        <v>7.383506847863508E-2</v>
      </c>
      <c r="G299" s="50">
        <f>F299*'Расчет дотаций'!G301</f>
        <v>0.7383506847863508</v>
      </c>
      <c r="H299" s="51">
        <f t="shared" si="38"/>
        <v>4.4869987031258924</v>
      </c>
      <c r="I299" s="50">
        <f>'Расчет дотаций'!J301-1</f>
        <v>0.10242872228088706</v>
      </c>
      <c r="J299" s="50">
        <f>I299*'Расчет дотаций'!K301</f>
        <v>1.536430834213306</v>
      </c>
      <c r="K299" s="51">
        <f t="shared" si="39"/>
        <v>9.3369767274646378</v>
      </c>
      <c r="L299" s="50">
        <f>'Расчет дотаций'!N301-1</f>
        <v>-1.6894609814963824E-2</v>
      </c>
      <c r="M299" s="50">
        <f>L299*'Расчет дотаций'!O301</f>
        <v>-0.25341914722445735</v>
      </c>
      <c r="N299" s="51">
        <f t="shared" si="40"/>
        <v>-1.5400424329157878</v>
      </c>
      <c r="O299" s="50">
        <f>'Расчет дотаций'!R301-1</f>
        <v>0.23838166666666671</v>
      </c>
      <c r="P299" s="50">
        <f>O299*'Расчет дотаций'!S301</f>
        <v>1.1919083333333336</v>
      </c>
      <c r="Q299" s="51">
        <f t="shared" si="41"/>
        <v>7.2432940824848489</v>
      </c>
      <c r="R299" s="50">
        <f>'Расчет дотаций'!V301-1</f>
        <v>8.3776435045312958E-4</v>
      </c>
      <c r="S299" s="50">
        <f>R299*'Расчет дотаций'!W301</f>
        <v>8.3776435045312958E-3</v>
      </c>
      <c r="T299" s="51">
        <f t="shared" si="42"/>
        <v>5.0911411494065528E-2</v>
      </c>
      <c r="U299" s="50">
        <f>'Расчет дотаций'!Z301-1</f>
        <v>-1.3469230385168007E-3</v>
      </c>
      <c r="V299" s="50">
        <f>U299*'Расчет дотаций'!AA301</f>
        <v>-1.3469230385168007E-2</v>
      </c>
      <c r="W299" s="51">
        <f t="shared" si="43"/>
        <v>-8.1853271779439851E-2</v>
      </c>
      <c r="X299" s="50">
        <f>'Расчет дотаций'!AD301-1</f>
        <v>6.6432621020497962E-3</v>
      </c>
      <c r="Y299" s="50">
        <f>X299*'Расчет дотаций'!AE301</f>
        <v>6.6432621020497962E-2</v>
      </c>
      <c r="Z299" s="51">
        <f t="shared" si="44"/>
        <v>0.40371478012576306</v>
      </c>
      <c r="AA299" s="50" t="s">
        <v>439</v>
      </c>
      <c r="AB299" s="50" t="s">
        <v>439</v>
      </c>
      <c r="AC299" s="94" t="s">
        <v>439</v>
      </c>
      <c r="AD299" s="52">
        <f t="shared" si="45"/>
        <v>3.2746117392483938</v>
      </c>
    </row>
    <row r="300" spans="1:30" ht="15" customHeight="1">
      <c r="A300" s="59" t="s">
        <v>279</v>
      </c>
      <c r="B300" s="49">
        <f>'Расчет дотаций'!AM302</f>
        <v>4</v>
      </c>
      <c r="C300" s="50">
        <f>'Расчет дотаций'!B302-1</f>
        <v>0</v>
      </c>
      <c r="D300" s="50">
        <f>C300*'Расчет дотаций'!C302</f>
        <v>0</v>
      </c>
      <c r="E300" s="51">
        <f t="shared" si="37"/>
        <v>0</v>
      </c>
      <c r="F300" s="50">
        <f>'Расчет дотаций'!F302-1</f>
        <v>7.383506847863508E-2</v>
      </c>
      <c r="G300" s="50">
        <f>F300*'Расчет дотаций'!G302</f>
        <v>0.7383506847863508</v>
      </c>
      <c r="H300" s="51">
        <f t="shared" si="38"/>
        <v>0.90190928706048179</v>
      </c>
      <c r="I300" s="50">
        <f>'Расчет дотаций'!J302-1</f>
        <v>0.10242872228088706</v>
      </c>
      <c r="J300" s="50">
        <f>I300*'Расчет дотаций'!K302</f>
        <v>1.536430834213306</v>
      </c>
      <c r="K300" s="51">
        <f t="shared" si="39"/>
        <v>1.8767792417014368</v>
      </c>
      <c r="L300" s="50">
        <f>'Расчет дотаций'!N302-1</f>
        <v>-1.6894609814963824E-2</v>
      </c>
      <c r="M300" s="50">
        <f>L300*'Расчет дотаций'!O302</f>
        <v>-0.25341914722445735</v>
      </c>
      <c r="N300" s="51">
        <f t="shared" si="40"/>
        <v>-0.30955626792277174</v>
      </c>
      <c r="O300" s="50">
        <f>'Расчет дотаций'!R302-1</f>
        <v>0.23838166666666671</v>
      </c>
      <c r="P300" s="50">
        <f>O300*'Расчет дотаций'!S302</f>
        <v>1.1919083333333336</v>
      </c>
      <c r="Q300" s="51">
        <f t="shared" si="41"/>
        <v>1.4559385090421824</v>
      </c>
      <c r="R300" s="50">
        <f>'Расчет дотаций'!V302-1</f>
        <v>8.3776435045312958E-4</v>
      </c>
      <c r="S300" s="50">
        <f>R300*'Расчет дотаций'!W302</f>
        <v>8.3776435045312958E-3</v>
      </c>
      <c r="T300" s="51">
        <f t="shared" si="42"/>
        <v>1.0233449546545847E-2</v>
      </c>
      <c r="U300" s="50">
        <f>'Расчет дотаций'!Z302-1</f>
        <v>-1.3469230385168007E-3</v>
      </c>
      <c r="V300" s="50">
        <f>U300*'Расчет дотаций'!AA302</f>
        <v>-1.3469230385168007E-2</v>
      </c>
      <c r="W300" s="51">
        <f t="shared" si="43"/>
        <v>-1.6452918950641198E-2</v>
      </c>
      <c r="X300" s="50">
        <f>'Расчет дотаций'!AD302-1</f>
        <v>6.6432621020497962E-3</v>
      </c>
      <c r="Y300" s="50">
        <f>X300*'Расчет дотаций'!AE302</f>
        <v>6.6432621020497962E-2</v>
      </c>
      <c r="Z300" s="51">
        <f t="shared" si="44"/>
        <v>8.1148699522766543E-2</v>
      </c>
      <c r="AA300" s="50" t="s">
        <v>439</v>
      </c>
      <c r="AB300" s="50" t="s">
        <v>439</v>
      </c>
      <c r="AC300" s="94" t="s">
        <v>439</v>
      </c>
      <c r="AD300" s="52">
        <f t="shared" si="45"/>
        <v>3.2746117392483938</v>
      </c>
    </row>
    <row r="301" spans="1:30" ht="15" customHeight="1">
      <c r="A301" s="59" t="s">
        <v>280</v>
      </c>
      <c r="B301" s="49">
        <f>'Расчет дотаций'!AM303</f>
        <v>43</v>
      </c>
      <c r="C301" s="50">
        <f>'Расчет дотаций'!B303-1</f>
        <v>0</v>
      </c>
      <c r="D301" s="50">
        <f>C301*'Расчет дотаций'!C303</f>
        <v>0</v>
      </c>
      <c r="E301" s="51">
        <f t="shared" si="37"/>
        <v>0</v>
      </c>
      <c r="F301" s="50">
        <f>'Расчет дотаций'!F303-1</f>
        <v>7.383506847863508E-2</v>
      </c>
      <c r="G301" s="50">
        <f>F301*'Расчет дотаций'!G303</f>
        <v>0.7383506847863508</v>
      </c>
      <c r="H301" s="51">
        <f t="shared" si="38"/>
        <v>9.69552483590018</v>
      </c>
      <c r="I301" s="50">
        <f>'Расчет дотаций'!J303-1</f>
        <v>0.10242872228088706</v>
      </c>
      <c r="J301" s="50">
        <f>I301*'Расчет дотаций'!K303</f>
        <v>1.536430834213306</v>
      </c>
      <c r="K301" s="51">
        <f t="shared" si="39"/>
        <v>20.175376848290448</v>
      </c>
      <c r="L301" s="50">
        <f>'Расчет дотаций'!N303-1</f>
        <v>-1.6894609814963824E-2</v>
      </c>
      <c r="M301" s="50">
        <f>L301*'Расчет дотаций'!O303</f>
        <v>-0.25341914722445735</v>
      </c>
      <c r="N301" s="51">
        <f t="shared" si="40"/>
        <v>-3.3277298801697968</v>
      </c>
      <c r="O301" s="50">
        <f>'Расчет дотаций'!R303-1</f>
        <v>0.23838166666666671</v>
      </c>
      <c r="P301" s="50">
        <f>O301*'Расчет дотаций'!S303</f>
        <v>1.1919083333333336</v>
      </c>
      <c r="Q301" s="51">
        <f t="shared" si="41"/>
        <v>15.651338972203462</v>
      </c>
      <c r="R301" s="50">
        <f>'Расчет дотаций'!V303-1</f>
        <v>8.3776435045312958E-4</v>
      </c>
      <c r="S301" s="50">
        <f>R301*'Расчет дотаций'!W303</f>
        <v>8.3776435045312958E-3</v>
      </c>
      <c r="T301" s="51">
        <f t="shared" si="42"/>
        <v>0.11000958262536786</v>
      </c>
      <c r="U301" s="50">
        <f>'Расчет дотаций'!Z303-1</f>
        <v>-1.3469230385168007E-3</v>
      </c>
      <c r="V301" s="50">
        <f>U301*'Расчет дотаций'!AA303</f>
        <v>-1.3469230385168007E-2</v>
      </c>
      <c r="W301" s="51">
        <f t="shared" si="43"/>
        <v>-0.17686887871939289</v>
      </c>
      <c r="X301" s="50">
        <f>'Расчет дотаций'!AD303-1</f>
        <v>6.6432621020497962E-3</v>
      </c>
      <c r="Y301" s="50">
        <f>X301*'Расчет дотаций'!AE303</f>
        <v>6.6432621020497962E-2</v>
      </c>
      <c r="Z301" s="51">
        <f t="shared" si="44"/>
        <v>0.87234851986974027</v>
      </c>
      <c r="AA301" s="50" t="s">
        <v>439</v>
      </c>
      <c r="AB301" s="50" t="s">
        <v>439</v>
      </c>
      <c r="AC301" s="94" t="s">
        <v>439</v>
      </c>
      <c r="AD301" s="52">
        <f t="shared" si="45"/>
        <v>3.2746117392483938</v>
      </c>
    </row>
    <row r="302" spans="1:30" ht="15" customHeight="1">
      <c r="A302" s="59" t="s">
        <v>281</v>
      </c>
      <c r="B302" s="49">
        <f>'Расчет дотаций'!AM304</f>
        <v>2.2000000000000028</v>
      </c>
      <c r="C302" s="50">
        <f>'Расчет дотаций'!B304-1</f>
        <v>0</v>
      </c>
      <c r="D302" s="50">
        <f>C302*'Расчет дотаций'!C304</f>
        <v>0</v>
      </c>
      <c r="E302" s="51">
        <f t="shared" si="37"/>
        <v>0</v>
      </c>
      <c r="F302" s="50">
        <f>'Расчет дотаций'!F304-1</f>
        <v>7.383506847863508E-2</v>
      </c>
      <c r="G302" s="50">
        <f>F302*'Расчет дотаций'!G304</f>
        <v>0.7383506847863508</v>
      </c>
      <c r="H302" s="51">
        <f t="shared" si="38"/>
        <v>0.49605010788326559</v>
      </c>
      <c r="I302" s="50">
        <f>'Расчет дотаций'!J304-1</f>
        <v>0.10242872228088706</v>
      </c>
      <c r="J302" s="50">
        <f>I302*'Расчет дотаций'!K304</f>
        <v>1.536430834213306</v>
      </c>
      <c r="K302" s="51">
        <f t="shared" si="39"/>
        <v>1.0322285829357916</v>
      </c>
      <c r="L302" s="50">
        <f>'Расчет дотаций'!N304-1</f>
        <v>-1.6894609814963824E-2</v>
      </c>
      <c r="M302" s="50">
        <f>L302*'Расчет дотаций'!O304</f>
        <v>-0.25341914722445735</v>
      </c>
      <c r="N302" s="51">
        <f t="shared" si="40"/>
        <v>-0.17025594735752467</v>
      </c>
      <c r="O302" s="50">
        <f>'Расчет дотаций'!R304-1</f>
        <v>0.23838166666666671</v>
      </c>
      <c r="P302" s="50">
        <f>O302*'Расчет дотаций'!S304</f>
        <v>1.1919083333333336</v>
      </c>
      <c r="Q302" s="51">
        <f t="shared" si="41"/>
        <v>0.80076617997320143</v>
      </c>
      <c r="R302" s="50">
        <f>'Расчет дотаций'!V304-1</f>
        <v>8.3776435045312958E-4</v>
      </c>
      <c r="S302" s="50">
        <f>R302*'Расчет дотаций'!W304</f>
        <v>8.3776435045312958E-3</v>
      </c>
      <c r="T302" s="51">
        <f t="shared" si="42"/>
        <v>5.6283972506002231E-3</v>
      </c>
      <c r="U302" s="50">
        <f>'Расчет дотаций'!Z304-1</f>
        <v>-1.3469230385168007E-3</v>
      </c>
      <c r="V302" s="50">
        <f>U302*'Расчет дотаций'!AA304</f>
        <v>-1.3469230385168007E-2</v>
      </c>
      <c r="W302" s="51">
        <f t="shared" si="43"/>
        <v>-9.0491054228526695E-3</v>
      </c>
      <c r="X302" s="50">
        <f>'Расчет дотаций'!AD304-1</f>
        <v>6.6432621020497962E-3</v>
      </c>
      <c r="Y302" s="50">
        <f>X302*'Расчет дотаций'!AE304</f>
        <v>6.6432621020497962E-2</v>
      </c>
      <c r="Z302" s="51">
        <f t="shared" si="44"/>
        <v>4.4631784737521656E-2</v>
      </c>
      <c r="AA302" s="50" t="s">
        <v>439</v>
      </c>
      <c r="AB302" s="50" t="s">
        <v>439</v>
      </c>
      <c r="AC302" s="94" t="s">
        <v>439</v>
      </c>
      <c r="AD302" s="52">
        <f t="shared" si="45"/>
        <v>3.2746117392483938</v>
      </c>
    </row>
    <row r="303" spans="1:30" ht="15" customHeight="1">
      <c r="A303" s="59" t="s">
        <v>282</v>
      </c>
      <c r="B303" s="49">
        <f>'Расчет дотаций'!AM305</f>
        <v>36.200000000000045</v>
      </c>
      <c r="C303" s="50">
        <f>'Расчет дотаций'!B305-1</f>
        <v>0</v>
      </c>
      <c r="D303" s="50">
        <f>C303*'Расчет дотаций'!C305</f>
        <v>0</v>
      </c>
      <c r="E303" s="51">
        <f t="shared" si="37"/>
        <v>0</v>
      </c>
      <c r="F303" s="50">
        <f>'Расчет дотаций'!F305-1</f>
        <v>7.383506847863508E-2</v>
      </c>
      <c r="G303" s="50">
        <f>F303*'Расчет дотаций'!G305</f>
        <v>0.7383506847863508</v>
      </c>
      <c r="H303" s="51">
        <f t="shared" si="38"/>
        <v>8.1622790478973695</v>
      </c>
      <c r="I303" s="50">
        <f>'Расчет дотаций'!J305-1</f>
        <v>0.10242872228088706</v>
      </c>
      <c r="J303" s="50">
        <f>I303*'Расчет дотаций'!K305</f>
        <v>1.536430834213306</v>
      </c>
      <c r="K303" s="51">
        <f t="shared" si="39"/>
        <v>16.984852137398025</v>
      </c>
      <c r="L303" s="50">
        <f>'Расчет дотаций'!N305-1</f>
        <v>-1.6894609814963824E-2</v>
      </c>
      <c r="M303" s="50">
        <f>L303*'Расчет дотаций'!O305</f>
        <v>-0.25341914722445735</v>
      </c>
      <c r="N303" s="51">
        <f t="shared" si="40"/>
        <v>-2.8014842247010878</v>
      </c>
      <c r="O303" s="50">
        <f>'Расчет дотаций'!R305-1</f>
        <v>0.23838166666666671</v>
      </c>
      <c r="P303" s="50">
        <f>O303*'Расчет дотаций'!S305</f>
        <v>1.1919083333333336</v>
      </c>
      <c r="Q303" s="51">
        <f t="shared" si="41"/>
        <v>13.176243506831767</v>
      </c>
      <c r="R303" s="50">
        <f>'Расчет дотаций'!V305-1</f>
        <v>8.3776435045312958E-4</v>
      </c>
      <c r="S303" s="50">
        <f>R303*'Расчет дотаций'!W305</f>
        <v>8.3776435045312958E-3</v>
      </c>
      <c r="T303" s="51">
        <f t="shared" si="42"/>
        <v>9.2612718396240037E-2</v>
      </c>
      <c r="U303" s="50">
        <f>'Расчет дотаций'!Z305-1</f>
        <v>-1.3469230385168007E-3</v>
      </c>
      <c r="V303" s="50">
        <f>U303*'Расчет дотаций'!AA305</f>
        <v>-1.3469230385168007E-2</v>
      </c>
      <c r="W303" s="51">
        <f t="shared" si="43"/>
        <v>-0.14889891650330303</v>
      </c>
      <c r="X303" s="50">
        <f>'Расчет дотаций'!AD305-1</f>
        <v>6.6432621020497962E-3</v>
      </c>
      <c r="Y303" s="50">
        <f>X303*'Расчет дотаций'!AE305</f>
        <v>6.6432621020497962E-2</v>
      </c>
      <c r="Z303" s="51">
        <f t="shared" si="44"/>
        <v>0.73439573068103814</v>
      </c>
      <c r="AA303" s="50" t="s">
        <v>439</v>
      </c>
      <c r="AB303" s="50" t="s">
        <v>439</v>
      </c>
      <c r="AC303" s="94" t="s">
        <v>439</v>
      </c>
      <c r="AD303" s="52">
        <f t="shared" si="45"/>
        <v>3.2746117392483938</v>
      </c>
    </row>
    <row r="304" spans="1:30" ht="15" customHeight="1">
      <c r="A304" s="59" t="s">
        <v>283</v>
      </c>
      <c r="B304" s="49">
        <f>'Расчет дотаций'!AM306</f>
        <v>1.7000000000000028</v>
      </c>
      <c r="C304" s="50">
        <f>'Расчет дотаций'!B306-1</f>
        <v>0</v>
      </c>
      <c r="D304" s="50">
        <f>C304*'Расчет дотаций'!C306</f>
        <v>0</v>
      </c>
      <c r="E304" s="51">
        <f t="shared" si="37"/>
        <v>0</v>
      </c>
      <c r="F304" s="50">
        <f>'Расчет дотаций'!F306-1</f>
        <v>7.383506847863508E-2</v>
      </c>
      <c r="G304" s="50">
        <f>F304*'Расчет дотаций'!G306</f>
        <v>0.7383506847863508</v>
      </c>
      <c r="H304" s="51">
        <f t="shared" si="38"/>
        <v>0.38331144700070535</v>
      </c>
      <c r="I304" s="50">
        <f>'Расчет дотаций'!J306-1</f>
        <v>0.10242872228088706</v>
      </c>
      <c r="J304" s="50">
        <f>I304*'Расчет дотаций'!K306</f>
        <v>1.536430834213306</v>
      </c>
      <c r="K304" s="51">
        <f t="shared" si="39"/>
        <v>0.79763117772311198</v>
      </c>
      <c r="L304" s="50">
        <f>'Расчет дотаций'!N306-1</f>
        <v>-1.6894609814963824E-2</v>
      </c>
      <c r="M304" s="50">
        <f>L304*'Расчет дотаций'!O306</f>
        <v>-0.25341914722445735</v>
      </c>
      <c r="N304" s="51">
        <f t="shared" si="40"/>
        <v>-0.13156141386717821</v>
      </c>
      <c r="O304" s="50">
        <f>'Расчет дотаций'!R306-1</f>
        <v>0.23838166666666671</v>
      </c>
      <c r="P304" s="50">
        <f>O304*'Расчет дотаций'!S306</f>
        <v>1.1919083333333336</v>
      </c>
      <c r="Q304" s="51">
        <f t="shared" si="41"/>
        <v>0.61877386634292852</v>
      </c>
      <c r="R304" s="50">
        <f>'Расчет дотаций'!V306-1</f>
        <v>8.3776435045312958E-4</v>
      </c>
      <c r="S304" s="50">
        <f>R304*'Расчет дотаций'!W306</f>
        <v>8.3776435045312958E-3</v>
      </c>
      <c r="T304" s="51">
        <f t="shared" si="42"/>
        <v>4.3492160572819929E-3</v>
      </c>
      <c r="U304" s="50">
        <f>'Расчет дотаций'!Z306-1</f>
        <v>-1.3469230385168007E-3</v>
      </c>
      <c r="V304" s="50">
        <f>U304*'Расчет дотаций'!AA306</f>
        <v>-1.3469230385168007E-2</v>
      </c>
      <c r="W304" s="51">
        <f t="shared" si="43"/>
        <v>-6.9924905540225202E-3</v>
      </c>
      <c r="X304" s="50">
        <f>'Расчет дотаций'!AD306-1</f>
        <v>6.6432621020497962E-3</v>
      </c>
      <c r="Y304" s="50">
        <f>X304*'Расчет дотаций'!AE306</f>
        <v>6.6432621020497962E-2</v>
      </c>
      <c r="Z304" s="51">
        <f t="shared" si="44"/>
        <v>3.4488197297175838E-2</v>
      </c>
      <c r="AA304" s="50" t="s">
        <v>439</v>
      </c>
      <c r="AB304" s="50" t="s">
        <v>439</v>
      </c>
      <c r="AC304" s="94" t="s">
        <v>439</v>
      </c>
      <c r="AD304" s="52">
        <f t="shared" si="45"/>
        <v>3.2746117392483938</v>
      </c>
    </row>
    <row r="305" spans="1:30" ht="15" customHeight="1">
      <c r="A305" s="59" t="s">
        <v>284</v>
      </c>
      <c r="B305" s="49">
        <f>'Расчет дотаций'!AM307</f>
        <v>5.5999999999999943</v>
      </c>
      <c r="C305" s="50">
        <f>'Расчет дотаций'!B307-1</f>
        <v>0</v>
      </c>
      <c r="D305" s="50">
        <f>C305*'Расчет дотаций'!C307</f>
        <v>0</v>
      </c>
      <c r="E305" s="51">
        <f t="shared" si="37"/>
        <v>0</v>
      </c>
      <c r="F305" s="50">
        <f>'Расчет дотаций'!F307-1</f>
        <v>7.383506847863508E-2</v>
      </c>
      <c r="G305" s="50">
        <f>F305*'Расчет дотаций'!G307</f>
        <v>0.7383506847863508</v>
      </c>
      <c r="H305" s="51">
        <f t="shared" si="38"/>
        <v>1.2626730018846732</v>
      </c>
      <c r="I305" s="50">
        <f>'Расчет дотаций'!J307-1</f>
        <v>0.10242872228088706</v>
      </c>
      <c r="J305" s="50">
        <f>I305*'Расчет дотаций'!K307</f>
        <v>1.536430834213306</v>
      </c>
      <c r="K305" s="51">
        <f t="shared" si="39"/>
        <v>2.6274909383820093</v>
      </c>
      <c r="L305" s="50">
        <f>'Расчет дотаций'!N307-1</f>
        <v>-1.6894609814963824E-2</v>
      </c>
      <c r="M305" s="50">
        <f>L305*'Расчет дотаций'!O307</f>
        <v>-0.25341914722445735</v>
      </c>
      <c r="N305" s="51">
        <f t="shared" si="40"/>
        <v>-0.43337877509188005</v>
      </c>
      <c r="O305" s="50">
        <f>'Расчет дотаций'!R307-1</f>
        <v>0.23838166666666671</v>
      </c>
      <c r="P305" s="50">
        <f>O305*'Расчет дотаций'!S307</f>
        <v>1.1919083333333336</v>
      </c>
      <c r="Q305" s="51">
        <f t="shared" si="41"/>
        <v>2.0383139126590533</v>
      </c>
      <c r="R305" s="50">
        <f>'Расчет дотаций'!V307-1</f>
        <v>8.3776435045312958E-4</v>
      </c>
      <c r="S305" s="50">
        <f>R305*'Расчет дотаций'!W307</f>
        <v>8.3776435045312958E-3</v>
      </c>
      <c r="T305" s="51">
        <f t="shared" si="42"/>
        <v>1.4326829365164171E-2</v>
      </c>
      <c r="U305" s="50">
        <f>'Расчет дотаций'!Z307-1</f>
        <v>-1.3469230385168007E-3</v>
      </c>
      <c r="V305" s="50">
        <f>U305*'Расчет дотаций'!AA307</f>
        <v>-1.3469230385168007E-2</v>
      </c>
      <c r="W305" s="51">
        <f t="shared" si="43"/>
        <v>-2.3034086530897651E-2</v>
      </c>
      <c r="X305" s="50">
        <f>'Расчет дотаций'!AD307-1</f>
        <v>6.6432621020497962E-3</v>
      </c>
      <c r="Y305" s="50">
        <f>X305*'Расчет дотаций'!AE307</f>
        <v>6.6432621020497962E-2</v>
      </c>
      <c r="Z305" s="51">
        <f t="shared" si="44"/>
        <v>0.11360817933187305</v>
      </c>
      <c r="AA305" s="50" t="s">
        <v>439</v>
      </c>
      <c r="AB305" s="50" t="s">
        <v>439</v>
      </c>
      <c r="AC305" s="94" t="s">
        <v>439</v>
      </c>
      <c r="AD305" s="52">
        <f t="shared" si="45"/>
        <v>3.2746117392483938</v>
      </c>
    </row>
    <row r="306" spans="1:30" ht="15" customHeight="1">
      <c r="A306" s="59" t="s">
        <v>285</v>
      </c>
      <c r="B306" s="49">
        <f>'Расчет дотаций'!AM308</f>
        <v>1.5</v>
      </c>
      <c r="C306" s="50">
        <f>'Расчет дотаций'!B308-1</f>
        <v>0</v>
      </c>
      <c r="D306" s="50">
        <f>C306*'Расчет дотаций'!C308</f>
        <v>0</v>
      </c>
      <c r="E306" s="51">
        <f t="shared" si="37"/>
        <v>0</v>
      </c>
      <c r="F306" s="50">
        <f>'Расчет дотаций'!F308-1</f>
        <v>7.383506847863508E-2</v>
      </c>
      <c r="G306" s="50">
        <f>F306*'Расчет дотаций'!G308</f>
        <v>0.7383506847863508</v>
      </c>
      <c r="H306" s="51">
        <f t="shared" si="38"/>
        <v>0.33821598264768066</v>
      </c>
      <c r="I306" s="50">
        <f>'Расчет дотаций'!J308-1</f>
        <v>0.10242872228088706</v>
      </c>
      <c r="J306" s="50">
        <f>I306*'Расчет дотаций'!K308</f>
        <v>1.536430834213306</v>
      </c>
      <c r="K306" s="51">
        <f t="shared" si="39"/>
        <v>0.70379221563803884</v>
      </c>
      <c r="L306" s="50">
        <f>'Расчет дотаций'!N308-1</f>
        <v>-1.6894609814963824E-2</v>
      </c>
      <c r="M306" s="50">
        <f>L306*'Расчет дотаций'!O308</f>
        <v>-0.25341914722445735</v>
      </c>
      <c r="N306" s="51">
        <f t="shared" si="40"/>
        <v>-0.11608360047103941</v>
      </c>
      <c r="O306" s="50">
        <f>'Расчет дотаций'!R308-1</f>
        <v>0.23838166666666671</v>
      </c>
      <c r="P306" s="50">
        <f>O306*'Расчет дотаций'!S308</f>
        <v>1.1919083333333336</v>
      </c>
      <c r="Q306" s="51">
        <f t="shared" si="41"/>
        <v>0.54597694089081839</v>
      </c>
      <c r="R306" s="50">
        <f>'Расчет дотаций'!V308-1</f>
        <v>8.3776435045312958E-4</v>
      </c>
      <c r="S306" s="50">
        <f>R306*'Расчет дотаций'!W308</f>
        <v>8.3776435045312958E-3</v>
      </c>
      <c r="T306" s="51">
        <f t="shared" si="42"/>
        <v>3.8375435799546929E-3</v>
      </c>
      <c r="U306" s="50">
        <f>'Расчет дотаций'!Z308-1</f>
        <v>-1.3469230385168007E-3</v>
      </c>
      <c r="V306" s="50">
        <f>U306*'Расчет дотаций'!AA308</f>
        <v>-1.3469230385168007E-2</v>
      </c>
      <c r="W306" s="51">
        <f t="shared" si="43"/>
        <v>-6.1698446064904489E-3</v>
      </c>
      <c r="X306" s="50">
        <f>'Расчет дотаций'!AD308-1</f>
        <v>6.6432621020497962E-3</v>
      </c>
      <c r="Y306" s="50">
        <f>X306*'Расчет дотаций'!AE308</f>
        <v>6.6432621020497962E-2</v>
      </c>
      <c r="Z306" s="51">
        <f t="shared" si="44"/>
        <v>3.0430762321037454E-2</v>
      </c>
      <c r="AA306" s="50" t="s">
        <v>439</v>
      </c>
      <c r="AB306" s="50" t="s">
        <v>439</v>
      </c>
      <c r="AC306" s="94" t="s">
        <v>439</v>
      </c>
      <c r="AD306" s="52">
        <f t="shared" si="45"/>
        <v>3.2746117392483938</v>
      </c>
    </row>
    <row r="307" spans="1:30" ht="15" customHeight="1">
      <c r="A307" s="59" t="s">
        <v>286</v>
      </c>
      <c r="B307" s="49">
        <f>'Расчет дотаций'!AM309</f>
        <v>0.69999999999999929</v>
      </c>
      <c r="C307" s="50">
        <f>'Расчет дотаций'!B309-1</f>
        <v>0</v>
      </c>
      <c r="D307" s="50">
        <f>C307*'Расчет дотаций'!C309</f>
        <v>0</v>
      </c>
      <c r="E307" s="51">
        <f t="shared" si="37"/>
        <v>0</v>
      </c>
      <c r="F307" s="50">
        <f>'Расчет дотаций'!F309-1</f>
        <v>7.383506847863508E-2</v>
      </c>
      <c r="G307" s="50">
        <f>F307*'Расчет дотаций'!G309</f>
        <v>0.7383506847863508</v>
      </c>
      <c r="H307" s="51">
        <f t="shared" si="38"/>
        <v>0.15783412523558416</v>
      </c>
      <c r="I307" s="50">
        <f>'Расчет дотаций'!J309-1</f>
        <v>0.10242872228088706</v>
      </c>
      <c r="J307" s="50">
        <f>I307*'Расчет дотаций'!K309</f>
        <v>1.536430834213306</v>
      </c>
      <c r="K307" s="51">
        <f t="shared" si="39"/>
        <v>0.32843636729775116</v>
      </c>
      <c r="L307" s="50">
        <f>'Расчет дотаций'!N309-1</f>
        <v>-1.6894609814963824E-2</v>
      </c>
      <c r="M307" s="50">
        <f>L307*'Расчет дотаций'!O309</f>
        <v>-0.25341914722445735</v>
      </c>
      <c r="N307" s="51">
        <f t="shared" si="40"/>
        <v>-5.4172346886485007E-2</v>
      </c>
      <c r="O307" s="50">
        <f>'Расчет дотаций'!R309-1</f>
        <v>0.23838166666666671</v>
      </c>
      <c r="P307" s="50">
        <f>O307*'Расчет дотаций'!S309</f>
        <v>1.1919083333333336</v>
      </c>
      <c r="Q307" s="51">
        <f t="shared" si="41"/>
        <v>0.25478923908238166</v>
      </c>
      <c r="R307" s="50">
        <f>'Расчет дотаций'!V309-1</f>
        <v>8.3776435045312958E-4</v>
      </c>
      <c r="S307" s="50">
        <f>R307*'Расчет дотаций'!W309</f>
        <v>8.3776435045312958E-3</v>
      </c>
      <c r="T307" s="51">
        <f t="shared" si="42"/>
        <v>1.7908536706455213E-3</v>
      </c>
      <c r="U307" s="50">
        <f>'Расчет дотаций'!Z309-1</f>
        <v>-1.3469230385168007E-3</v>
      </c>
      <c r="V307" s="50">
        <f>U307*'Расчет дотаций'!AA309</f>
        <v>-1.3469230385168007E-2</v>
      </c>
      <c r="W307" s="51">
        <f t="shared" si="43"/>
        <v>-2.8792608163622064E-3</v>
      </c>
      <c r="X307" s="50">
        <f>'Расчет дотаций'!AD309-1</f>
        <v>6.6432621020497962E-3</v>
      </c>
      <c r="Y307" s="50">
        <f>X307*'Расчет дотаций'!AE309</f>
        <v>6.6432621020497962E-2</v>
      </c>
      <c r="Z307" s="51">
        <f t="shared" si="44"/>
        <v>1.4201022416484131E-2</v>
      </c>
      <c r="AA307" s="50" t="s">
        <v>439</v>
      </c>
      <c r="AB307" s="50" t="s">
        <v>439</v>
      </c>
      <c r="AC307" s="94" t="s">
        <v>439</v>
      </c>
      <c r="AD307" s="52">
        <f t="shared" si="45"/>
        <v>3.2746117392483938</v>
      </c>
    </row>
    <row r="308" spans="1:30" ht="15" customHeight="1">
      <c r="A308" s="59" t="s">
        <v>287</v>
      </c>
      <c r="B308" s="49">
        <f>'Расчет дотаций'!AM310</f>
        <v>25.200000000000045</v>
      </c>
      <c r="C308" s="50">
        <f>'Расчет дотаций'!B310-1</f>
        <v>0</v>
      </c>
      <c r="D308" s="50">
        <f>C308*'Расчет дотаций'!C310</f>
        <v>0</v>
      </c>
      <c r="E308" s="51">
        <f t="shared" si="37"/>
        <v>0</v>
      </c>
      <c r="F308" s="50">
        <f>'Расчет дотаций'!F310-1</f>
        <v>7.383506847863508E-2</v>
      </c>
      <c r="G308" s="50">
        <f>F308*'Расчет дотаций'!G310</f>
        <v>0.7383506847863508</v>
      </c>
      <c r="H308" s="51">
        <f t="shared" si="38"/>
        <v>5.6820285084810456</v>
      </c>
      <c r="I308" s="50">
        <f>'Расчет дотаций'!J310-1</f>
        <v>0.10242872228088706</v>
      </c>
      <c r="J308" s="50">
        <f>I308*'Расчет дотаций'!K310</f>
        <v>1.536430834213306</v>
      </c>
      <c r="K308" s="51">
        <f t="shared" si="39"/>
        <v>11.823709222719074</v>
      </c>
      <c r="L308" s="50">
        <f>'Расчет дотаций'!N310-1</f>
        <v>-1.6894609814963824E-2</v>
      </c>
      <c r="M308" s="50">
        <f>L308*'Расчет дотаций'!O310</f>
        <v>-0.25341914722445735</v>
      </c>
      <c r="N308" s="51">
        <f t="shared" si="40"/>
        <v>-1.9502044879134655</v>
      </c>
      <c r="O308" s="50">
        <f>'Расчет дотаций'!R310-1</f>
        <v>0.23838166666666671</v>
      </c>
      <c r="P308" s="50">
        <f>O308*'Расчет дотаций'!S310</f>
        <v>1.1919083333333336</v>
      </c>
      <c r="Q308" s="51">
        <f t="shared" si="41"/>
        <v>9.1724126069657661</v>
      </c>
      <c r="R308" s="50">
        <f>'Расчет дотаций'!V310-1</f>
        <v>8.3776435045312958E-4</v>
      </c>
      <c r="S308" s="50">
        <f>R308*'Расчет дотаций'!W310</f>
        <v>8.3776435045312958E-3</v>
      </c>
      <c r="T308" s="51">
        <f t="shared" si="42"/>
        <v>6.4470732143238951E-2</v>
      </c>
      <c r="U308" s="50">
        <f>'Расчет дотаций'!Z310-1</f>
        <v>-1.3469230385168007E-3</v>
      </c>
      <c r="V308" s="50">
        <f>U308*'Расчет дотаций'!AA310</f>
        <v>-1.3469230385168007E-2</v>
      </c>
      <c r="W308" s="51">
        <f t="shared" si="43"/>
        <v>-0.10365338938903973</v>
      </c>
      <c r="X308" s="50">
        <f>'Расчет дотаций'!AD310-1</f>
        <v>6.6432621020497962E-3</v>
      </c>
      <c r="Y308" s="50">
        <f>X308*'Расчет дотаций'!AE310</f>
        <v>6.6432621020497962E-2</v>
      </c>
      <c r="Z308" s="51">
        <f t="shared" si="44"/>
        <v>0.51123680699343022</v>
      </c>
      <c r="AA308" s="50" t="s">
        <v>439</v>
      </c>
      <c r="AB308" s="50" t="s">
        <v>439</v>
      </c>
      <c r="AC308" s="94" t="s">
        <v>439</v>
      </c>
      <c r="AD308" s="52">
        <f t="shared" si="45"/>
        <v>3.2746117392483938</v>
      </c>
    </row>
    <row r="309" spans="1:30" ht="15" customHeight="1">
      <c r="A309" s="59" t="s">
        <v>288</v>
      </c>
      <c r="B309" s="49">
        <f>'Расчет дотаций'!AM311</f>
        <v>44.099999999999909</v>
      </c>
      <c r="C309" s="50">
        <f>'Расчет дотаций'!B311-1</f>
        <v>0</v>
      </c>
      <c r="D309" s="50">
        <f>C309*'Расчет дотаций'!C311</f>
        <v>0</v>
      </c>
      <c r="E309" s="51">
        <f t="shared" si="37"/>
        <v>0</v>
      </c>
      <c r="F309" s="50">
        <f>'Расчет дотаций'!F311-1</f>
        <v>7.383506847863508E-2</v>
      </c>
      <c r="G309" s="50">
        <f>F309*'Расчет дотаций'!G311</f>
        <v>0.7383506847863508</v>
      </c>
      <c r="H309" s="51">
        <f t="shared" si="38"/>
        <v>9.9435498898417904</v>
      </c>
      <c r="I309" s="50">
        <f>'Расчет дотаций'!J311-1</f>
        <v>0.10242872228088706</v>
      </c>
      <c r="J309" s="50">
        <f>I309*'Расчет дотаций'!K311</f>
        <v>1.536430834213306</v>
      </c>
      <c r="K309" s="51">
        <f t="shared" si="39"/>
        <v>20.691491139758298</v>
      </c>
      <c r="L309" s="50">
        <f>'Расчет дотаций'!N311-1</f>
        <v>-1.6894609814963824E-2</v>
      </c>
      <c r="M309" s="50">
        <f>L309*'Расчет дотаций'!O311</f>
        <v>-0.25341914722445735</v>
      </c>
      <c r="N309" s="51">
        <f t="shared" si="40"/>
        <v>-3.4128578538485517</v>
      </c>
      <c r="O309" s="50">
        <f>'Расчет дотаций'!R311-1</f>
        <v>0.23838166666666671</v>
      </c>
      <c r="P309" s="50">
        <f>O309*'Расчет дотаций'!S311</f>
        <v>1.1919083333333336</v>
      </c>
      <c r="Q309" s="51">
        <f t="shared" si="41"/>
        <v>16.051722062190027</v>
      </c>
      <c r="R309" s="50">
        <f>'Расчет дотаций'!V311-1</f>
        <v>8.3776435045312958E-4</v>
      </c>
      <c r="S309" s="50">
        <f>R309*'Расчет дотаций'!W311</f>
        <v>8.3776435045312958E-3</v>
      </c>
      <c r="T309" s="51">
        <f t="shared" si="42"/>
        <v>0.11282378125066773</v>
      </c>
      <c r="U309" s="50">
        <f>'Расчет дотаций'!Z311-1</f>
        <v>-1.3469230385168007E-3</v>
      </c>
      <c r="V309" s="50">
        <f>U309*'Расчет дотаций'!AA311</f>
        <v>-1.3469230385168007E-2</v>
      </c>
      <c r="W309" s="51">
        <f t="shared" si="43"/>
        <v>-0.18139343143081882</v>
      </c>
      <c r="X309" s="50">
        <f>'Расчет дотаций'!AD311-1</f>
        <v>6.6432621020497962E-3</v>
      </c>
      <c r="Y309" s="50">
        <f>X309*'Расчет дотаций'!AE311</f>
        <v>6.6432621020497962E-2</v>
      </c>
      <c r="Z309" s="51">
        <f t="shared" si="44"/>
        <v>0.89466441223849924</v>
      </c>
      <c r="AA309" s="50" t="s">
        <v>439</v>
      </c>
      <c r="AB309" s="50" t="s">
        <v>439</v>
      </c>
      <c r="AC309" s="94" t="s">
        <v>439</v>
      </c>
      <c r="AD309" s="52">
        <f t="shared" si="45"/>
        <v>3.2746117392483938</v>
      </c>
    </row>
    <row r="310" spans="1:30" ht="15" customHeight="1">
      <c r="A310" s="59" t="s">
        <v>289</v>
      </c>
      <c r="B310" s="49">
        <f>'Расчет дотаций'!AM312</f>
        <v>45.200000000000045</v>
      </c>
      <c r="C310" s="50">
        <f>'Расчет дотаций'!B312-1</f>
        <v>0</v>
      </c>
      <c r="D310" s="50">
        <f>C310*'Расчет дотаций'!C312</f>
        <v>0</v>
      </c>
      <c r="E310" s="51">
        <f t="shared" si="37"/>
        <v>0</v>
      </c>
      <c r="F310" s="50">
        <f>'Расчет дотаций'!F312-1</f>
        <v>7.383506847863508E-2</v>
      </c>
      <c r="G310" s="50">
        <f>F310*'Расчет дотаций'!G312</f>
        <v>0.7383506847863508</v>
      </c>
      <c r="H310" s="51">
        <f t="shared" si="38"/>
        <v>10.191574943783456</v>
      </c>
      <c r="I310" s="50">
        <f>'Расчет дотаций'!J312-1</f>
        <v>0.10242872228088706</v>
      </c>
      <c r="J310" s="50">
        <f>I310*'Расчет дотаций'!K312</f>
        <v>1.536430834213306</v>
      </c>
      <c r="K310" s="51">
        <f t="shared" si="39"/>
        <v>21.207605431226259</v>
      </c>
      <c r="L310" s="50">
        <f>'Расчет дотаций'!N312-1</f>
        <v>-1.6894609814963824E-2</v>
      </c>
      <c r="M310" s="50">
        <f>L310*'Расчет дотаций'!O312</f>
        <v>-0.25341914722445735</v>
      </c>
      <c r="N310" s="51">
        <f t="shared" si="40"/>
        <v>-3.4979858275273243</v>
      </c>
      <c r="O310" s="50">
        <f>'Расчет дотаций'!R312-1</f>
        <v>0.23838166666666671</v>
      </c>
      <c r="P310" s="50">
        <f>O310*'Расчет дотаций'!S312</f>
        <v>1.1919083333333336</v>
      </c>
      <c r="Q310" s="51">
        <f t="shared" si="41"/>
        <v>16.452105152176678</v>
      </c>
      <c r="R310" s="50">
        <f>'Расчет дотаций'!V312-1</f>
        <v>8.3776435045312958E-4</v>
      </c>
      <c r="S310" s="50">
        <f>R310*'Расчет дотаций'!W312</f>
        <v>8.3776435045312958E-3</v>
      </c>
      <c r="T310" s="51">
        <f t="shared" si="42"/>
        <v>0.11563797987596819</v>
      </c>
      <c r="U310" s="50">
        <f>'Расчет дотаций'!Z312-1</f>
        <v>-1.3469230385168007E-3</v>
      </c>
      <c r="V310" s="50">
        <f>U310*'Расчет дотаций'!AA312</f>
        <v>-1.3469230385168007E-2</v>
      </c>
      <c r="W310" s="51">
        <f t="shared" si="43"/>
        <v>-0.18591798414224572</v>
      </c>
      <c r="X310" s="50">
        <f>'Расчет дотаций'!AD312-1</f>
        <v>6.6432621020497962E-3</v>
      </c>
      <c r="Y310" s="50">
        <f>X310*'Расчет дотаций'!AE312</f>
        <v>6.6432621020497962E-2</v>
      </c>
      <c r="Z310" s="51">
        <f t="shared" si="44"/>
        <v>0.91698030460726287</v>
      </c>
      <c r="AA310" s="50" t="s">
        <v>439</v>
      </c>
      <c r="AB310" s="50" t="s">
        <v>439</v>
      </c>
      <c r="AC310" s="94" t="s">
        <v>439</v>
      </c>
      <c r="AD310" s="52">
        <f t="shared" si="45"/>
        <v>3.2746117392483938</v>
      </c>
    </row>
    <row r="311" spans="1:30" ht="15" customHeight="1">
      <c r="A311" s="59" t="s">
        <v>290</v>
      </c>
      <c r="B311" s="49">
        <f>'Расчет дотаций'!AM313</f>
        <v>2.4000000000000057</v>
      </c>
      <c r="C311" s="50">
        <f>'Расчет дотаций'!B313-1</f>
        <v>0</v>
      </c>
      <c r="D311" s="50">
        <f>C311*'Расчет дотаций'!C313</f>
        <v>0</v>
      </c>
      <c r="E311" s="51">
        <f t="shared" si="37"/>
        <v>0</v>
      </c>
      <c r="F311" s="50">
        <f>'Расчет дотаций'!F313-1</f>
        <v>7.383506847863508E-2</v>
      </c>
      <c r="G311" s="50">
        <f>F311*'Расчет дотаций'!G313</f>
        <v>0.7383506847863508</v>
      </c>
      <c r="H311" s="51">
        <f t="shared" si="38"/>
        <v>0.54114557223629034</v>
      </c>
      <c r="I311" s="50">
        <f>'Расчет дотаций'!J313-1</f>
        <v>0.10242872228088706</v>
      </c>
      <c r="J311" s="50">
        <f>I311*'Расчет дотаций'!K313</f>
        <v>1.536430834213306</v>
      </c>
      <c r="K311" s="51">
        <f t="shared" si="39"/>
        <v>1.1260675450208648</v>
      </c>
      <c r="L311" s="50">
        <f>'Расчет дотаций'!N313-1</f>
        <v>-1.6894609814963824E-2</v>
      </c>
      <c r="M311" s="50">
        <f>L311*'Расчет дотаций'!O313</f>
        <v>-0.25341914722445735</v>
      </c>
      <c r="N311" s="51">
        <f t="shared" si="40"/>
        <v>-0.18573376075366349</v>
      </c>
      <c r="O311" s="50">
        <f>'Расчет дотаций'!R313-1</f>
        <v>0.23838166666666671</v>
      </c>
      <c r="P311" s="50">
        <f>O311*'Расчет дотаций'!S313</f>
        <v>1.1919083333333336</v>
      </c>
      <c r="Q311" s="51">
        <f t="shared" si="41"/>
        <v>0.87356310542531146</v>
      </c>
      <c r="R311" s="50">
        <f>'Расчет дотаций'!V313-1</f>
        <v>8.3776435045312958E-4</v>
      </c>
      <c r="S311" s="50">
        <f>R311*'Расчет дотаций'!W313</f>
        <v>8.3776435045312958E-3</v>
      </c>
      <c r="T311" s="51">
        <f t="shared" si="42"/>
        <v>6.1400697279275235E-3</v>
      </c>
      <c r="U311" s="50">
        <f>'Расчет дотаций'!Z313-1</f>
        <v>-1.3469230385168007E-3</v>
      </c>
      <c r="V311" s="50">
        <f>U311*'Расчет дотаций'!AA313</f>
        <v>-1.3469230385168007E-2</v>
      </c>
      <c r="W311" s="51">
        <f t="shared" si="43"/>
        <v>-9.8717513703847418E-3</v>
      </c>
      <c r="X311" s="50">
        <f>'Расчет дотаций'!AD313-1</f>
        <v>6.6432621020497962E-3</v>
      </c>
      <c r="Y311" s="50">
        <f>X311*'Расчет дотаций'!AE313</f>
        <v>6.6432621020497962E-2</v>
      </c>
      <c r="Z311" s="51">
        <f t="shared" si="44"/>
        <v>4.8689219713660047E-2</v>
      </c>
      <c r="AA311" s="50" t="s">
        <v>439</v>
      </c>
      <c r="AB311" s="50" t="s">
        <v>439</v>
      </c>
      <c r="AC311" s="94" t="s">
        <v>439</v>
      </c>
      <c r="AD311" s="52">
        <f t="shared" si="45"/>
        <v>3.2746117392483938</v>
      </c>
    </row>
    <row r="312" spans="1:30" ht="15" customHeight="1">
      <c r="A312" s="59" t="s">
        <v>291</v>
      </c>
      <c r="B312" s="49">
        <f>'Расчет дотаций'!AM314</f>
        <v>4.5</v>
      </c>
      <c r="C312" s="50">
        <f>'Расчет дотаций'!B314-1</f>
        <v>0</v>
      </c>
      <c r="D312" s="50">
        <f>C312*'Расчет дотаций'!C314</f>
        <v>0</v>
      </c>
      <c r="E312" s="51">
        <f t="shared" si="37"/>
        <v>0</v>
      </c>
      <c r="F312" s="50">
        <f>'Расчет дотаций'!F314-1</f>
        <v>7.383506847863508E-2</v>
      </c>
      <c r="G312" s="50">
        <f>F312*'Расчет дотаций'!G314</f>
        <v>0.7383506847863508</v>
      </c>
      <c r="H312" s="51">
        <f t="shared" si="38"/>
        <v>1.0146479479430421</v>
      </c>
      <c r="I312" s="50">
        <f>'Расчет дотаций'!J314-1</f>
        <v>0.10242872228088706</v>
      </c>
      <c r="J312" s="50">
        <f>I312*'Расчет дотаций'!K314</f>
        <v>1.536430834213306</v>
      </c>
      <c r="K312" s="51">
        <f t="shared" si="39"/>
        <v>2.1113766469141164</v>
      </c>
      <c r="L312" s="50">
        <f>'Расчет дотаций'!N314-1</f>
        <v>-1.6894609814963824E-2</v>
      </c>
      <c r="M312" s="50">
        <f>L312*'Расчет дотаций'!O314</f>
        <v>-0.25341914722445735</v>
      </c>
      <c r="N312" s="51">
        <f t="shared" si="40"/>
        <v>-0.34825080141311826</v>
      </c>
      <c r="O312" s="50">
        <f>'Расчет дотаций'!R314-1</f>
        <v>0.23838166666666671</v>
      </c>
      <c r="P312" s="50">
        <f>O312*'Расчет дотаций'!S314</f>
        <v>1.1919083333333336</v>
      </c>
      <c r="Q312" s="51">
        <f t="shared" si="41"/>
        <v>1.6379308226724554</v>
      </c>
      <c r="R312" s="50">
        <f>'Расчет дотаций'!V314-1</f>
        <v>8.3776435045312958E-4</v>
      </c>
      <c r="S312" s="50">
        <f>R312*'Расчет дотаций'!W314</f>
        <v>8.3776435045312958E-3</v>
      </c>
      <c r="T312" s="51">
        <f t="shared" si="42"/>
        <v>1.1512630739864077E-2</v>
      </c>
      <c r="U312" s="50">
        <f>'Расчет дотаций'!Z314-1</f>
        <v>-1.3469230385168007E-3</v>
      </c>
      <c r="V312" s="50">
        <f>U312*'Расчет дотаций'!AA314</f>
        <v>-1.3469230385168007E-2</v>
      </c>
      <c r="W312" s="51">
        <f t="shared" si="43"/>
        <v>-1.8509533819471347E-2</v>
      </c>
      <c r="X312" s="50">
        <f>'Расчет дотаций'!AD314-1</f>
        <v>6.6432621020497962E-3</v>
      </c>
      <c r="Y312" s="50">
        <f>X312*'Расчет дотаций'!AE314</f>
        <v>6.6432621020497962E-2</v>
      </c>
      <c r="Z312" s="51">
        <f t="shared" si="44"/>
        <v>9.1292286963112354E-2</v>
      </c>
      <c r="AA312" s="50" t="s">
        <v>439</v>
      </c>
      <c r="AB312" s="50" t="s">
        <v>439</v>
      </c>
      <c r="AC312" s="94" t="s">
        <v>439</v>
      </c>
      <c r="AD312" s="52">
        <f t="shared" si="45"/>
        <v>3.2746117392483938</v>
      </c>
    </row>
    <row r="313" spans="1:30" ht="15" customHeight="1">
      <c r="A313" s="59" t="s">
        <v>292</v>
      </c>
      <c r="B313" s="49">
        <f>'Расчет дотаций'!AM315</f>
        <v>17.800000000000011</v>
      </c>
      <c r="C313" s="50">
        <f>'Расчет дотаций'!B315-1</f>
        <v>0</v>
      </c>
      <c r="D313" s="50">
        <f>C313*'Расчет дотаций'!C315</f>
        <v>0</v>
      </c>
      <c r="E313" s="51">
        <f t="shared" ref="E313:E376" si="46">$B313*D313/$AD313</f>
        <v>0</v>
      </c>
      <c r="F313" s="50">
        <f>'Расчет дотаций'!F315-1</f>
        <v>7.383506847863508E-2</v>
      </c>
      <c r="G313" s="50">
        <f>F313*'Расчет дотаций'!G315</f>
        <v>0.7383506847863508</v>
      </c>
      <c r="H313" s="51">
        <f t="shared" ref="H313:H376" si="47">$B313*G313/$AD313</f>
        <v>4.0134963274191469</v>
      </c>
      <c r="I313" s="50">
        <f>'Расчет дотаций'!J315-1</f>
        <v>0.10242872228088706</v>
      </c>
      <c r="J313" s="50">
        <f>I313*'Расчет дотаций'!K315</f>
        <v>1.536430834213306</v>
      </c>
      <c r="K313" s="51">
        <f t="shared" ref="K313:K376" si="48">$B313*J313/$AD313</f>
        <v>8.3516676255714</v>
      </c>
      <c r="L313" s="50">
        <f>'Расчет дотаций'!N315-1</f>
        <v>-1.6894609814963824E-2</v>
      </c>
      <c r="M313" s="50">
        <f>L313*'Расчет дотаций'!O315</f>
        <v>-0.25341914722445735</v>
      </c>
      <c r="N313" s="51">
        <f t="shared" ref="N313:N376" si="49">$B313*M313/$AD313</f>
        <v>-1.3775253922563353</v>
      </c>
      <c r="O313" s="50">
        <f>'Расчет дотаций'!R315-1</f>
        <v>0.23838166666666671</v>
      </c>
      <c r="P313" s="50">
        <f>O313*'Расчет дотаций'!S315</f>
        <v>1.1919083333333336</v>
      </c>
      <c r="Q313" s="51">
        <f t="shared" ref="Q313:Q376" si="50">$B313*P313/$AD313</f>
        <v>6.478926365237716</v>
      </c>
      <c r="R313" s="50">
        <f>'Расчет дотаций'!V315-1</f>
        <v>8.3776435045312958E-4</v>
      </c>
      <c r="S313" s="50">
        <f>R313*'Расчет дотаций'!W315</f>
        <v>8.3776435045312958E-3</v>
      </c>
      <c r="T313" s="51">
        <f t="shared" ref="T313:T376" si="51">$B313*S313/$AD313</f>
        <v>4.5538850482129044E-2</v>
      </c>
      <c r="U313" s="50">
        <f>'Расчет дотаций'!Z315-1</f>
        <v>-1.3469230385168007E-3</v>
      </c>
      <c r="V313" s="50">
        <f>U313*'Расчет дотаций'!AA315</f>
        <v>-1.3469230385168007E-2</v>
      </c>
      <c r="W313" s="51">
        <f t="shared" ref="W313:W376" si="52">$B313*V313/$AD313</f>
        <v>-7.3215489330353378E-2</v>
      </c>
      <c r="X313" s="50">
        <f>'Расчет дотаций'!AD315-1</f>
        <v>6.6432621020497962E-3</v>
      </c>
      <c r="Y313" s="50">
        <f>X313*'Расчет дотаций'!AE315</f>
        <v>6.6432621020497962E-2</v>
      </c>
      <c r="Z313" s="51">
        <f t="shared" ref="Z313:Z376" si="53">$B313*Y313/$AD313</f>
        <v>0.36111171287631133</v>
      </c>
      <c r="AA313" s="50" t="s">
        <v>439</v>
      </c>
      <c r="AB313" s="50" t="s">
        <v>439</v>
      </c>
      <c r="AC313" s="94" t="s">
        <v>439</v>
      </c>
      <c r="AD313" s="52">
        <f t="shared" ref="AD313:AD376" si="54">D313+G313+J313+M313+P313+S313+V313+Y313</f>
        <v>3.2746117392483938</v>
      </c>
    </row>
    <row r="314" spans="1:30" ht="15" customHeight="1">
      <c r="A314" s="59" t="s">
        <v>293</v>
      </c>
      <c r="B314" s="49">
        <f>'Расчет дотаций'!AM316</f>
        <v>2.5999999999999943</v>
      </c>
      <c r="C314" s="50">
        <f>'Расчет дотаций'!B316-1</f>
        <v>0</v>
      </c>
      <c r="D314" s="50">
        <f>C314*'Расчет дотаций'!C316</f>
        <v>0</v>
      </c>
      <c r="E314" s="51">
        <f t="shared" si="46"/>
        <v>0</v>
      </c>
      <c r="F314" s="50">
        <f>'Расчет дотаций'!F316-1</f>
        <v>7.383506847863508E-2</v>
      </c>
      <c r="G314" s="50">
        <f>F314*'Расчет дотаций'!G316</f>
        <v>0.7383506847863508</v>
      </c>
      <c r="H314" s="51">
        <f t="shared" si="47"/>
        <v>0.58624103658931193</v>
      </c>
      <c r="I314" s="50">
        <f>'Расчет дотаций'!J316-1</f>
        <v>0.10242872228088706</v>
      </c>
      <c r="J314" s="50">
        <f>I314*'Расчет дотаций'!K316</f>
        <v>1.536430834213306</v>
      </c>
      <c r="K314" s="51">
        <f t="shared" si="48"/>
        <v>1.2199065071059314</v>
      </c>
      <c r="L314" s="50">
        <f>'Расчет дотаций'!N316-1</f>
        <v>-1.6894609814963824E-2</v>
      </c>
      <c r="M314" s="50">
        <f>L314*'Расчет дотаций'!O316</f>
        <v>-0.25341914722445735</v>
      </c>
      <c r="N314" s="51">
        <f t="shared" si="49"/>
        <v>-0.2012115741498012</v>
      </c>
      <c r="O314" s="50">
        <f>'Расчет дотаций'!R316-1</f>
        <v>0.23838166666666671</v>
      </c>
      <c r="P314" s="50">
        <f>O314*'Расчет дотаций'!S316</f>
        <v>1.1919083333333336</v>
      </c>
      <c r="Q314" s="51">
        <f t="shared" si="50"/>
        <v>0.94636003087741649</v>
      </c>
      <c r="R314" s="50">
        <f>'Расчет дотаций'!V316-1</f>
        <v>8.3776435045312958E-4</v>
      </c>
      <c r="S314" s="50">
        <f>R314*'Расчет дотаций'!W316</f>
        <v>8.3776435045312958E-3</v>
      </c>
      <c r="T314" s="51">
        <f t="shared" si="51"/>
        <v>6.6517422052547858E-3</v>
      </c>
      <c r="U314" s="50">
        <f>'Расчет дотаций'!Z316-1</f>
        <v>-1.3469230385168007E-3</v>
      </c>
      <c r="V314" s="50">
        <f>U314*'Расчет дотаций'!AA316</f>
        <v>-1.3469230385168007E-2</v>
      </c>
      <c r="W314" s="51">
        <f t="shared" si="52"/>
        <v>-1.0694397317916755E-2</v>
      </c>
      <c r="X314" s="50">
        <f>'Расчет дотаций'!AD316-1</f>
        <v>6.6432621020497962E-3</v>
      </c>
      <c r="Y314" s="50">
        <f>X314*'Расчет дотаций'!AE316</f>
        <v>6.6432621020497962E-2</v>
      </c>
      <c r="Z314" s="51">
        <f t="shared" si="53"/>
        <v>5.2746654689798132E-2</v>
      </c>
      <c r="AA314" s="50" t="s">
        <v>439</v>
      </c>
      <c r="AB314" s="50" t="s">
        <v>439</v>
      </c>
      <c r="AC314" s="94" t="s">
        <v>439</v>
      </c>
      <c r="AD314" s="52">
        <f t="shared" si="54"/>
        <v>3.2746117392483938</v>
      </c>
    </row>
    <row r="315" spans="1:30" ht="15" customHeight="1">
      <c r="A315" s="56" t="s">
        <v>294</v>
      </c>
      <c r="B315" s="49">
        <f>'Расчет дотаций'!AM317</f>
        <v>0</v>
      </c>
      <c r="C315" s="50">
        <f>'Расчет дотаций'!B317-1</f>
        <v>-1</v>
      </c>
      <c r="D315" s="50">
        <f>C315*'Расчет дотаций'!C317</f>
        <v>0</v>
      </c>
      <c r="E315" s="51" t="e">
        <f t="shared" si="46"/>
        <v>#DIV/0!</v>
      </c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8"/>
      <c r="AD315" s="58"/>
    </row>
    <row r="316" spans="1:30" ht="15" customHeight="1">
      <c r="A316" s="59" t="s">
        <v>295</v>
      </c>
      <c r="B316" s="49">
        <f>'Расчет дотаций'!AM318</f>
        <v>1</v>
      </c>
      <c r="C316" s="50">
        <f>'Расчет дотаций'!B318-1</f>
        <v>0</v>
      </c>
      <c r="D316" s="50">
        <f>C316*'Расчет дотаций'!C318</f>
        <v>0</v>
      </c>
      <c r="E316" s="51">
        <f t="shared" si="46"/>
        <v>0</v>
      </c>
      <c r="F316" s="50">
        <f>'Расчет дотаций'!F318-1</f>
        <v>4.2398847715071408E-2</v>
      </c>
      <c r="G316" s="50">
        <f>F316*'Расчет дотаций'!G318</f>
        <v>0.42398847715071408</v>
      </c>
      <c r="H316" s="51">
        <f t="shared" si="47"/>
        <v>0.17083163346556171</v>
      </c>
      <c r="I316" s="50">
        <f>'Расчет дотаций'!J318-1</f>
        <v>0.29235059760956172</v>
      </c>
      <c r="J316" s="50">
        <f>I316*'Расчет дотаций'!K318</f>
        <v>4.3852589641434259</v>
      </c>
      <c r="K316" s="51">
        <f t="shared" si="48"/>
        <v>1.7668898858961757</v>
      </c>
      <c r="L316" s="50">
        <f>'Расчет дотаций'!N318-1</f>
        <v>-0.12658227848101267</v>
      </c>
      <c r="M316" s="50">
        <f>L316*'Расчет дотаций'!O318</f>
        <v>-1.89873417721519</v>
      </c>
      <c r="N316" s="51">
        <f t="shared" si="49"/>
        <v>-0.76502989701594992</v>
      </c>
      <c r="O316" s="50">
        <f>'Расчет дотаций'!R318-1</f>
        <v>0.22760000000000002</v>
      </c>
      <c r="P316" s="50">
        <f>O316*'Расчет дотаций'!S318</f>
        <v>1.1380000000000001</v>
      </c>
      <c r="Q316" s="51">
        <f t="shared" si="50"/>
        <v>0.45851811867685288</v>
      </c>
      <c r="R316" s="50">
        <f>'Расчет дотаций'!V318-1</f>
        <v>-0.1165263157894737</v>
      </c>
      <c r="S316" s="50">
        <f>R316*'Расчет дотаций'!W318</f>
        <v>-1.165263157894737</v>
      </c>
      <c r="T316" s="51">
        <f t="shared" si="51"/>
        <v>-0.46950287427183068</v>
      </c>
      <c r="U316" s="50">
        <f>'Расчет дотаций'!Z318-1</f>
        <v>-3.7599138720110115E-2</v>
      </c>
      <c r="V316" s="50">
        <f>U316*'Расчет дотаций'!AA318</f>
        <v>-0.37599138720110115</v>
      </c>
      <c r="W316" s="51">
        <f t="shared" si="52"/>
        <v>-0.1514928501741204</v>
      </c>
      <c r="X316" s="50">
        <f>'Расчет дотаций'!AD318-1</f>
        <v>-2.5350254201108591E-3</v>
      </c>
      <c r="Y316" s="50">
        <f>X316*'Расчет дотаций'!AE318</f>
        <v>-2.5350254201108591E-2</v>
      </c>
      <c r="Z316" s="51">
        <f t="shared" si="53"/>
        <v>-1.0214016576689187E-2</v>
      </c>
      <c r="AA316" s="50" t="s">
        <v>439</v>
      </c>
      <c r="AB316" s="50" t="s">
        <v>439</v>
      </c>
      <c r="AC316" s="94" t="s">
        <v>439</v>
      </c>
      <c r="AD316" s="52">
        <f t="shared" si="54"/>
        <v>2.4819084647820029</v>
      </c>
    </row>
    <row r="317" spans="1:30" ht="15" customHeight="1">
      <c r="A317" s="59" t="s">
        <v>296</v>
      </c>
      <c r="B317" s="49">
        <f>'Расчет дотаций'!AM319</f>
        <v>3.0999999999999943</v>
      </c>
      <c r="C317" s="50">
        <f>'Расчет дотаций'!B319-1</f>
        <v>0</v>
      </c>
      <c r="D317" s="50">
        <f>C317*'Расчет дотаций'!C319</f>
        <v>0</v>
      </c>
      <c r="E317" s="51">
        <f t="shared" si="46"/>
        <v>0</v>
      </c>
      <c r="F317" s="50">
        <f>'Расчет дотаций'!F319-1</f>
        <v>4.2398847715071408E-2</v>
      </c>
      <c r="G317" s="50">
        <f>F317*'Расчет дотаций'!G319</f>
        <v>0.42398847715071408</v>
      </c>
      <c r="H317" s="51">
        <f t="shared" si="47"/>
        <v>0.52957806374324035</v>
      </c>
      <c r="I317" s="50">
        <f>'Расчет дотаций'!J319-1</f>
        <v>0.29235059760956172</v>
      </c>
      <c r="J317" s="50">
        <f>I317*'Расчет дотаций'!K319</f>
        <v>4.3852589641434259</v>
      </c>
      <c r="K317" s="51">
        <f t="shared" si="48"/>
        <v>5.4773586462781347</v>
      </c>
      <c r="L317" s="50">
        <f>'Расчет дотаций'!N319-1</f>
        <v>-0.12658227848101267</v>
      </c>
      <c r="M317" s="50">
        <f>L317*'Расчет дотаций'!O319</f>
        <v>-1.89873417721519</v>
      </c>
      <c r="N317" s="51">
        <f t="shared" si="49"/>
        <v>-2.3715926807494405</v>
      </c>
      <c r="O317" s="50">
        <f>'Расчет дотаций'!R319-1</f>
        <v>0.22760000000000002</v>
      </c>
      <c r="P317" s="50">
        <f>O317*'Расчет дотаций'!S319</f>
        <v>1.1380000000000001</v>
      </c>
      <c r="Q317" s="51">
        <f t="shared" si="50"/>
        <v>1.4214061678982413</v>
      </c>
      <c r="R317" s="50">
        <f>'Расчет дотаций'!V319-1</f>
        <v>-0.1165263157894737</v>
      </c>
      <c r="S317" s="50">
        <f>R317*'Расчет дотаций'!W319</f>
        <v>-1.165263157894737</v>
      </c>
      <c r="T317" s="51">
        <f t="shared" si="51"/>
        <v>-1.4554589102426725</v>
      </c>
      <c r="U317" s="50">
        <f>'Расчет дотаций'!Z319-1</f>
        <v>-3.7599138720110115E-2</v>
      </c>
      <c r="V317" s="50">
        <f>U317*'Расчет дотаций'!AA319</f>
        <v>-0.37599138720110115</v>
      </c>
      <c r="W317" s="51">
        <f t="shared" si="52"/>
        <v>-0.46962783553977239</v>
      </c>
      <c r="X317" s="50">
        <f>'Расчет дотаций'!AD319-1</f>
        <v>-2.5350254201108591E-3</v>
      </c>
      <c r="Y317" s="50">
        <f>X317*'Расчет дотаций'!AE319</f>
        <v>-2.5350254201108591E-2</v>
      </c>
      <c r="Z317" s="51">
        <f t="shared" si="53"/>
        <v>-3.1663451387736428E-2</v>
      </c>
      <c r="AA317" s="50" t="s">
        <v>439</v>
      </c>
      <c r="AB317" s="50" t="s">
        <v>439</v>
      </c>
      <c r="AC317" s="94" t="s">
        <v>439</v>
      </c>
      <c r="AD317" s="52">
        <f t="shared" si="54"/>
        <v>2.4819084647820029</v>
      </c>
    </row>
    <row r="318" spans="1:30" ht="15" customHeight="1">
      <c r="A318" s="59" t="s">
        <v>297</v>
      </c>
      <c r="B318" s="49">
        <f>'Расчет дотаций'!AM320</f>
        <v>6.5999999999999943</v>
      </c>
      <c r="C318" s="50">
        <f>'Расчет дотаций'!B320-1</f>
        <v>0</v>
      </c>
      <c r="D318" s="50">
        <f>C318*'Расчет дотаций'!C320</f>
        <v>0</v>
      </c>
      <c r="E318" s="51">
        <f t="shared" si="46"/>
        <v>0</v>
      </c>
      <c r="F318" s="50">
        <f>'Расчет дотаций'!F320-1</f>
        <v>4.2398847715071408E-2</v>
      </c>
      <c r="G318" s="50">
        <f>F318*'Расчет дотаций'!G320</f>
        <v>0.42398847715071408</v>
      </c>
      <c r="H318" s="51">
        <f t="shared" si="47"/>
        <v>1.1274887808727063</v>
      </c>
      <c r="I318" s="50">
        <f>'Расчет дотаций'!J320-1</f>
        <v>0.29235059760956172</v>
      </c>
      <c r="J318" s="50">
        <f>I318*'Расчет дотаций'!K320</f>
        <v>4.3852589641434259</v>
      </c>
      <c r="K318" s="51">
        <f t="shared" si="48"/>
        <v>11.661473246914749</v>
      </c>
      <c r="L318" s="50">
        <f>'Расчет дотаций'!N320-1</f>
        <v>-0.12658227848101267</v>
      </c>
      <c r="M318" s="50">
        <f>L318*'Расчет дотаций'!O320</f>
        <v>-1.89873417721519</v>
      </c>
      <c r="N318" s="51">
        <f t="shared" si="49"/>
        <v>-5.0491973203052654</v>
      </c>
      <c r="O318" s="50">
        <f>'Расчет дотаций'!R320-1</f>
        <v>0.22760000000000002</v>
      </c>
      <c r="P318" s="50">
        <f>O318*'Расчет дотаций'!S320</f>
        <v>1.1380000000000001</v>
      </c>
      <c r="Q318" s="51">
        <f t="shared" si="50"/>
        <v>3.0262195832672263</v>
      </c>
      <c r="R318" s="50">
        <f>'Расчет дотаций'!V320-1</f>
        <v>-0.1165263157894737</v>
      </c>
      <c r="S318" s="50">
        <f>R318*'Расчет дотаций'!W320</f>
        <v>-1.165263157894737</v>
      </c>
      <c r="T318" s="51">
        <f t="shared" si="51"/>
        <v>-3.09871897019408</v>
      </c>
      <c r="U318" s="50">
        <f>'Расчет дотаций'!Z320-1</f>
        <v>-3.7599138720110115E-2</v>
      </c>
      <c r="V318" s="50">
        <f>U318*'Расчет дотаций'!AA320</f>
        <v>-0.37599138720110115</v>
      </c>
      <c r="W318" s="51">
        <f t="shared" si="52"/>
        <v>-0.99985281114919389</v>
      </c>
      <c r="X318" s="50">
        <f>'Расчет дотаций'!AD320-1</f>
        <v>-2.5350254201108591E-3</v>
      </c>
      <c r="Y318" s="50">
        <f>X318*'Расчет дотаций'!AE320</f>
        <v>-2.5350254201108591E-2</v>
      </c>
      <c r="Z318" s="51">
        <f t="shared" si="53"/>
        <v>-6.7412509406148582E-2</v>
      </c>
      <c r="AA318" s="50" t="s">
        <v>439</v>
      </c>
      <c r="AB318" s="50" t="s">
        <v>439</v>
      </c>
      <c r="AC318" s="94" t="s">
        <v>439</v>
      </c>
      <c r="AD318" s="52">
        <f t="shared" si="54"/>
        <v>2.4819084647820029</v>
      </c>
    </row>
    <row r="319" spans="1:30" ht="15" customHeight="1">
      <c r="A319" s="59" t="s">
        <v>298</v>
      </c>
      <c r="B319" s="49">
        <f>'Расчет дотаций'!AM321</f>
        <v>37.200000000000045</v>
      </c>
      <c r="C319" s="50">
        <f>'Расчет дотаций'!B321-1</f>
        <v>0</v>
      </c>
      <c r="D319" s="50">
        <f>C319*'Расчет дотаций'!C321</f>
        <v>0</v>
      </c>
      <c r="E319" s="51">
        <f t="shared" si="46"/>
        <v>0</v>
      </c>
      <c r="F319" s="50">
        <f>'Расчет дотаций'!F321-1</f>
        <v>4.2398847715071408E-2</v>
      </c>
      <c r="G319" s="50">
        <f>F319*'Расчет дотаций'!G321</f>
        <v>0.42398847715071408</v>
      </c>
      <c r="H319" s="51">
        <f t="shared" si="47"/>
        <v>6.3549367649189037</v>
      </c>
      <c r="I319" s="50">
        <f>'Расчет дотаций'!J321-1</f>
        <v>0.29235059760956172</v>
      </c>
      <c r="J319" s="50">
        <f>I319*'Расчет дотаций'!K321</f>
        <v>4.3852589641434259</v>
      </c>
      <c r="K319" s="51">
        <f t="shared" si="48"/>
        <v>65.728303755337819</v>
      </c>
      <c r="L319" s="50">
        <f>'Расчет дотаций'!N321-1</f>
        <v>-0.12658227848101267</v>
      </c>
      <c r="M319" s="50">
        <f>L319*'Расчет дотаций'!O321</f>
        <v>-1.89873417721519</v>
      </c>
      <c r="N319" s="51">
        <f t="shared" si="49"/>
        <v>-28.459112168993368</v>
      </c>
      <c r="O319" s="50">
        <f>'Расчет дотаций'!R321-1</f>
        <v>0.22760000000000002</v>
      </c>
      <c r="P319" s="50">
        <f>O319*'Расчет дотаций'!S321</f>
        <v>1.1380000000000001</v>
      </c>
      <c r="Q319" s="51">
        <f t="shared" si="50"/>
        <v>17.056874014778948</v>
      </c>
      <c r="R319" s="50">
        <f>'Расчет дотаций'!V321-1</f>
        <v>-0.1165263157894737</v>
      </c>
      <c r="S319" s="50">
        <f>R319*'Расчет дотаций'!W321</f>
        <v>-1.165263157894737</v>
      </c>
      <c r="T319" s="51">
        <f t="shared" si="51"/>
        <v>-17.465506922912123</v>
      </c>
      <c r="U319" s="50">
        <f>'Расчет дотаций'!Z321-1</f>
        <v>-3.7599138720110115E-2</v>
      </c>
      <c r="V319" s="50">
        <f>U319*'Расчет дотаций'!AA321</f>
        <v>-0.37599138720110115</v>
      </c>
      <c r="W319" s="51">
        <f t="shared" si="52"/>
        <v>-5.635534026477286</v>
      </c>
      <c r="X319" s="50">
        <f>'Расчет дотаций'!AD321-1</f>
        <v>-2.5350254201108591E-3</v>
      </c>
      <c r="Y319" s="50">
        <f>X319*'Расчет дотаций'!AE321</f>
        <v>-2.5350254201108591E-2</v>
      </c>
      <c r="Z319" s="51">
        <f t="shared" si="53"/>
        <v>-0.37996141665283822</v>
      </c>
      <c r="AA319" s="50" t="s">
        <v>439</v>
      </c>
      <c r="AB319" s="50" t="s">
        <v>439</v>
      </c>
      <c r="AC319" s="94" t="s">
        <v>439</v>
      </c>
      <c r="AD319" s="52">
        <f t="shared" si="54"/>
        <v>2.4819084647820029</v>
      </c>
    </row>
    <row r="320" spans="1:30" ht="15" customHeight="1">
      <c r="A320" s="59" t="s">
        <v>299</v>
      </c>
      <c r="B320" s="49">
        <f>'Расчет дотаций'!AM322</f>
        <v>35.700000000000045</v>
      </c>
      <c r="C320" s="50">
        <f>'Расчет дотаций'!B322-1</f>
        <v>0</v>
      </c>
      <c r="D320" s="50">
        <f>C320*'Расчет дотаций'!C322</f>
        <v>0</v>
      </c>
      <c r="E320" s="51">
        <f t="shared" si="46"/>
        <v>0</v>
      </c>
      <c r="F320" s="50">
        <f>'Расчет дотаций'!F322-1</f>
        <v>4.2398847715071408E-2</v>
      </c>
      <c r="G320" s="50">
        <f>F320*'Расчет дотаций'!G322</f>
        <v>0.42398847715071408</v>
      </c>
      <c r="H320" s="51">
        <f t="shared" si="47"/>
        <v>6.098689314720561</v>
      </c>
      <c r="I320" s="50">
        <f>'Расчет дотаций'!J322-1</f>
        <v>0.29235059760956172</v>
      </c>
      <c r="J320" s="50">
        <f>I320*'Расчет дотаций'!K322</f>
        <v>4.3852589641434259</v>
      </c>
      <c r="K320" s="51">
        <f t="shared" si="48"/>
        <v>63.077968926493561</v>
      </c>
      <c r="L320" s="50">
        <f>'Расчет дотаций'!N322-1</f>
        <v>-0.12658227848101267</v>
      </c>
      <c r="M320" s="50">
        <f>L320*'Расчет дотаций'!O322</f>
        <v>-1.89873417721519</v>
      </c>
      <c r="N320" s="51">
        <f t="shared" si="49"/>
        <v>-27.311567323469447</v>
      </c>
      <c r="O320" s="50">
        <f>'Расчет дотаций'!R322-1</f>
        <v>0.22760000000000002</v>
      </c>
      <c r="P320" s="50">
        <f>O320*'Расчет дотаций'!S322</f>
        <v>1.1380000000000001</v>
      </c>
      <c r="Q320" s="51">
        <f t="shared" si="50"/>
        <v>16.369096836763667</v>
      </c>
      <c r="R320" s="50">
        <f>'Расчет дотаций'!V322-1</f>
        <v>-0.1165263157894737</v>
      </c>
      <c r="S320" s="50">
        <f>R320*'Расчет дотаций'!W322</f>
        <v>-1.165263157894737</v>
      </c>
      <c r="T320" s="51">
        <f t="shared" si="51"/>
        <v>-16.761252611504379</v>
      </c>
      <c r="U320" s="50">
        <f>'Расчет дотаций'!Z322-1</f>
        <v>-3.7599138720110115E-2</v>
      </c>
      <c r="V320" s="50">
        <f>U320*'Расчет дотаций'!AA322</f>
        <v>-0.37599138720110115</v>
      </c>
      <c r="W320" s="51">
        <f t="shared" si="52"/>
        <v>-5.408294751216105</v>
      </c>
      <c r="X320" s="50">
        <f>'Расчет дотаций'!AD322-1</f>
        <v>-2.5350254201108591E-3</v>
      </c>
      <c r="Y320" s="50">
        <f>X320*'Расчет дотаций'!AE322</f>
        <v>-2.5350254201108591E-2</v>
      </c>
      <c r="Z320" s="51">
        <f t="shared" si="53"/>
        <v>-0.36464039178780444</v>
      </c>
      <c r="AA320" s="50" t="s">
        <v>439</v>
      </c>
      <c r="AB320" s="50" t="s">
        <v>439</v>
      </c>
      <c r="AC320" s="94" t="s">
        <v>439</v>
      </c>
      <c r="AD320" s="52">
        <f t="shared" si="54"/>
        <v>2.4819084647820029</v>
      </c>
    </row>
    <row r="321" spans="1:30" ht="15" customHeight="1">
      <c r="A321" s="59" t="s">
        <v>300</v>
      </c>
      <c r="B321" s="49">
        <f>'Расчет дотаций'!AM323</f>
        <v>16.700000000000045</v>
      </c>
      <c r="C321" s="50">
        <f>'Расчет дотаций'!B323-1</f>
        <v>0</v>
      </c>
      <c r="D321" s="50">
        <f>C321*'Расчет дотаций'!C323</f>
        <v>0</v>
      </c>
      <c r="E321" s="51">
        <f t="shared" si="46"/>
        <v>0</v>
      </c>
      <c r="F321" s="50">
        <f>'Расчет дотаций'!F323-1</f>
        <v>4.2398847715071408E-2</v>
      </c>
      <c r="G321" s="50">
        <f>F321*'Расчет дотаций'!G323</f>
        <v>0.42398847715071408</v>
      </c>
      <c r="H321" s="51">
        <f t="shared" si="47"/>
        <v>2.8528882788748882</v>
      </c>
      <c r="I321" s="50">
        <f>'Расчет дотаций'!J323-1</f>
        <v>0.29235059760956172</v>
      </c>
      <c r="J321" s="50">
        <f>I321*'Расчет дотаций'!K323</f>
        <v>4.3852589641434259</v>
      </c>
      <c r="K321" s="51">
        <f t="shared" si="48"/>
        <v>29.507061094466216</v>
      </c>
      <c r="L321" s="50">
        <f>'Расчет дотаций'!N323-1</f>
        <v>-0.12658227848101267</v>
      </c>
      <c r="M321" s="50">
        <f>L321*'Расчет дотаций'!O323</f>
        <v>-1.89873417721519</v>
      </c>
      <c r="N321" s="51">
        <f t="shared" si="49"/>
        <v>-12.775999280166399</v>
      </c>
      <c r="O321" s="50">
        <f>'Расчет дотаций'!R323-1</f>
        <v>0.22760000000000002</v>
      </c>
      <c r="P321" s="50">
        <f>O321*'Расчет дотаций'!S323</f>
        <v>1.1380000000000001</v>
      </c>
      <c r="Q321" s="51">
        <f t="shared" si="50"/>
        <v>7.6572525819034638</v>
      </c>
      <c r="R321" s="50">
        <f>'Расчет дотаций'!V323-1</f>
        <v>-0.1165263157894737</v>
      </c>
      <c r="S321" s="50">
        <f>R321*'Расчет дотаций'!W323</f>
        <v>-1.165263157894737</v>
      </c>
      <c r="T321" s="51">
        <f t="shared" si="51"/>
        <v>-7.8406980003395947</v>
      </c>
      <c r="U321" s="50">
        <f>'Расчет дотаций'!Z323-1</f>
        <v>-3.7599138720110115E-2</v>
      </c>
      <c r="V321" s="50">
        <f>U321*'Расчет дотаций'!AA323</f>
        <v>-0.37599138720110115</v>
      </c>
      <c r="W321" s="51">
        <f t="shared" si="52"/>
        <v>-2.5299305979078173</v>
      </c>
      <c r="X321" s="50">
        <f>'Расчет дотаций'!AD323-1</f>
        <v>-2.5350254201108591E-3</v>
      </c>
      <c r="Y321" s="50">
        <f>X321*'Расчет дотаций'!AE323</f>
        <v>-2.5350254201108591E-2</v>
      </c>
      <c r="Z321" s="51">
        <f t="shared" si="53"/>
        <v>-0.17057407683070991</v>
      </c>
      <c r="AA321" s="50" t="s">
        <v>439</v>
      </c>
      <c r="AB321" s="50" t="s">
        <v>439</v>
      </c>
      <c r="AC321" s="94" t="s">
        <v>439</v>
      </c>
      <c r="AD321" s="52">
        <f t="shared" si="54"/>
        <v>2.4819084647820029</v>
      </c>
    </row>
    <row r="322" spans="1:30" ht="15" customHeight="1">
      <c r="A322" s="59" t="s">
        <v>301</v>
      </c>
      <c r="B322" s="49">
        <f>'Расчет дотаций'!AM324</f>
        <v>0.30000000000000071</v>
      </c>
      <c r="C322" s="50">
        <f>'Расчет дотаций'!B324-1</f>
        <v>0</v>
      </c>
      <c r="D322" s="50">
        <f>C322*'Расчет дотаций'!C324</f>
        <v>0</v>
      </c>
      <c r="E322" s="51">
        <f t="shared" si="46"/>
        <v>0</v>
      </c>
      <c r="F322" s="50">
        <f>'Расчет дотаций'!F324-1</f>
        <v>4.2398847715071408E-2</v>
      </c>
      <c r="G322" s="50">
        <f>F322*'Расчет дотаций'!G324</f>
        <v>0.42398847715071408</v>
      </c>
      <c r="H322" s="51">
        <f t="shared" si="47"/>
        <v>5.1249490039668638E-2</v>
      </c>
      <c r="I322" s="50">
        <f>'Расчет дотаций'!J324-1</f>
        <v>0.29235059760956172</v>
      </c>
      <c r="J322" s="50">
        <f>I322*'Расчет дотаций'!K324</f>
        <v>4.3852589641434259</v>
      </c>
      <c r="K322" s="51">
        <f t="shared" si="48"/>
        <v>0.53006696576885404</v>
      </c>
      <c r="L322" s="50">
        <f>'Расчет дотаций'!N324-1</f>
        <v>-0.12658227848101267</v>
      </c>
      <c r="M322" s="50">
        <f>L322*'Расчет дотаций'!O324</f>
        <v>-1.89873417721519</v>
      </c>
      <c r="N322" s="51">
        <f t="shared" si="49"/>
        <v>-0.22950896910478552</v>
      </c>
      <c r="O322" s="50">
        <f>'Расчет дотаций'!R324-1</f>
        <v>0.22760000000000002</v>
      </c>
      <c r="P322" s="50">
        <f>O322*'Расчет дотаций'!S324</f>
        <v>1.1380000000000001</v>
      </c>
      <c r="Q322" s="51">
        <f t="shared" si="50"/>
        <v>0.13755543560305619</v>
      </c>
      <c r="R322" s="50">
        <f>'Расчет дотаций'!V324-1</f>
        <v>-0.1165263157894737</v>
      </c>
      <c r="S322" s="50">
        <f>R322*'Расчет дотаций'!W324</f>
        <v>-1.165263157894737</v>
      </c>
      <c r="T322" s="51">
        <f t="shared" si="51"/>
        <v>-0.14085086228154953</v>
      </c>
      <c r="U322" s="50">
        <f>'Расчет дотаций'!Z324-1</f>
        <v>-3.7599138720110115E-2</v>
      </c>
      <c r="V322" s="50">
        <f>U322*'Расчет дотаций'!AA324</f>
        <v>-0.37599138720110115</v>
      </c>
      <c r="W322" s="51">
        <f t="shared" si="52"/>
        <v>-4.5447855052236225E-2</v>
      </c>
      <c r="X322" s="50">
        <f>'Расчет дотаций'!AD324-1</f>
        <v>-2.5350254201108591E-3</v>
      </c>
      <c r="Y322" s="50">
        <f>X322*'Расчет дотаций'!AE324</f>
        <v>-2.5350254201108591E-2</v>
      </c>
      <c r="Z322" s="51">
        <f t="shared" si="53"/>
        <v>-3.0642049730067638E-3</v>
      </c>
      <c r="AA322" s="50" t="s">
        <v>439</v>
      </c>
      <c r="AB322" s="50" t="s">
        <v>439</v>
      </c>
      <c r="AC322" s="94" t="s">
        <v>439</v>
      </c>
      <c r="AD322" s="52">
        <f t="shared" si="54"/>
        <v>2.4819084647820029</v>
      </c>
    </row>
    <row r="323" spans="1:30" ht="15" customHeight="1">
      <c r="A323" s="59" t="s">
        <v>302</v>
      </c>
      <c r="B323" s="49">
        <f>'Расчет дотаций'!AM325</f>
        <v>15.399999999999977</v>
      </c>
      <c r="C323" s="50">
        <f>'Расчет дотаций'!B325-1</f>
        <v>0</v>
      </c>
      <c r="D323" s="50">
        <f>C323*'Расчет дотаций'!C325</f>
        <v>0</v>
      </c>
      <c r="E323" s="51">
        <f t="shared" si="46"/>
        <v>0</v>
      </c>
      <c r="F323" s="50">
        <f>'Расчет дотаций'!F325-1</f>
        <v>4.2398847715071408E-2</v>
      </c>
      <c r="G323" s="50">
        <f>F323*'Расчет дотаций'!G325</f>
        <v>0.42398847715071408</v>
      </c>
      <c r="H323" s="51">
        <f t="shared" si="47"/>
        <v>2.6308071553696464</v>
      </c>
      <c r="I323" s="50">
        <f>'Расчет дотаций'!J325-1</f>
        <v>0.29235059760956172</v>
      </c>
      <c r="J323" s="50">
        <f>I323*'Расчет дотаций'!K325</f>
        <v>4.3852589641434259</v>
      </c>
      <c r="K323" s="51">
        <f t="shared" si="48"/>
        <v>27.210104242801066</v>
      </c>
      <c r="L323" s="50">
        <f>'Расчет дотаций'!N325-1</f>
        <v>-0.12658227848101267</v>
      </c>
      <c r="M323" s="50">
        <f>L323*'Расчет дотаций'!O325</f>
        <v>-1.89873417721519</v>
      </c>
      <c r="N323" s="51">
        <f t="shared" si="49"/>
        <v>-11.781460414045611</v>
      </c>
      <c r="O323" s="50">
        <f>'Расчет дотаций'!R325-1</f>
        <v>0.22760000000000002</v>
      </c>
      <c r="P323" s="50">
        <f>O323*'Расчет дотаций'!S325</f>
        <v>1.1380000000000001</v>
      </c>
      <c r="Q323" s="51">
        <f t="shared" si="50"/>
        <v>7.061179027623524</v>
      </c>
      <c r="R323" s="50">
        <f>'Расчет дотаций'!V325-1</f>
        <v>-0.1165263157894737</v>
      </c>
      <c r="S323" s="50">
        <f>R323*'Расчет дотаций'!W325</f>
        <v>-1.165263157894737</v>
      </c>
      <c r="T323" s="51">
        <f t="shared" si="51"/>
        <v>-7.2303442637861828</v>
      </c>
      <c r="U323" s="50">
        <f>'Расчет дотаций'!Z325-1</f>
        <v>-3.7599138720110115E-2</v>
      </c>
      <c r="V323" s="50">
        <f>U323*'Расчет дотаций'!AA325</f>
        <v>-0.37599138720110115</v>
      </c>
      <c r="W323" s="51">
        <f t="shared" si="52"/>
        <v>-2.3329898926814505</v>
      </c>
      <c r="X323" s="50">
        <f>'Расчет дотаций'!AD325-1</f>
        <v>-2.5350254201108591E-3</v>
      </c>
      <c r="Y323" s="50">
        <f>X323*'Расчет дотаций'!AE325</f>
        <v>-2.5350254201108591E-2</v>
      </c>
      <c r="Z323" s="51">
        <f t="shared" si="53"/>
        <v>-0.15729585528101328</v>
      </c>
      <c r="AA323" s="50" t="s">
        <v>439</v>
      </c>
      <c r="AB323" s="50" t="s">
        <v>439</v>
      </c>
      <c r="AC323" s="94" t="s">
        <v>439</v>
      </c>
      <c r="AD323" s="52">
        <f t="shared" si="54"/>
        <v>2.4819084647820029</v>
      </c>
    </row>
    <row r="324" spans="1:30" ht="15" customHeight="1">
      <c r="A324" s="59" t="s">
        <v>303</v>
      </c>
      <c r="B324" s="49">
        <f>'Расчет дотаций'!AM326</f>
        <v>32.900000000000091</v>
      </c>
      <c r="C324" s="50">
        <f>'Расчет дотаций'!B326-1</f>
        <v>0</v>
      </c>
      <c r="D324" s="50">
        <f>C324*'Расчет дотаций'!C326</f>
        <v>0</v>
      </c>
      <c r="E324" s="51">
        <f t="shared" si="46"/>
        <v>0</v>
      </c>
      <c r="F324" s="50">
        <f>'Расчет дотаций'!F326-1</f>
        <v>4.2398847715071408E-2</v>
      </c>
      <c r="G324" s="50">
        <f>F324*'Расчет дотаций'!G326</f>
        <v>0.42398847715071408</v>
      </c>
      <c r="H324" s="51">
        <f t="shared" si="47"/>
        <v>5.6203607410169951</v>
      </c>
      <c r="I324" s="50">
        <f>'Расчет дотаций'!J326-1</f>
        <v>0.29235059760956172</v>
      </c>
      <c r="J324" s="50">
        <f>I324*'Расчет дотаций'!K326</f>
        <v>4.3852589641434259</v>
      </c>
      <c r="K324" s="51">
        <f t="shared" si="48"/>
        <v>58.130677245984337</v>
      </c>
      <c r="L324" s="50">
        <f>'Расчет дотаций'!N326-1</f>
        <v>-0.12658227848101267</v>
      </c>
      <c r="M324" s="50">
        <f>L324*'Расчет дотаций'!O326</f>
        <v>-1.89873417721519</v>
      </c>
      <c r="N324" s="51">
        <f t="shared" si="49"/>
        <v>-25.169483611824823</v>
      </c>
      <c r="O324" s="50">
        <f>'Расчет дотаций'!R326-1</f>
        <v>0.22760000000000002</v>
      </c>
      <c r="P324" s="50">
        <f>O324*'Расчет дотаций'!S326</f>
        <v>1.1380000000000001</v>
      </c>
      <c r="Q324" s="51">
        <f t="shared" si="50"/>
        <v>15.085246104468503</v>
      </c>
      <c r="R324" s="50">
        <f>'Расчет дотаций'!V326-1</f>
        <v>-0.1165263157894737</v>
      </c>
      <c r="S324" s="50">
        <f>R324*'Расчет дотаций'!W326</f>
        <v>-1.165263157894737</v>
      </c>
      <c r="T324" s="51">
        <f t="shared" si="51"/>
        <v>-15.446644563543272</v>
      </c>
      <c r="U324" s="50">
        <f>'Расчет дотаций'!Z326-1</f>
        <v>-3.7599138720110115E-2</v>
      </c>
      <c r="V324" s="50">
        <f>U324*'Расчет дотаций'!AA326</f>
        <v>-0.37599138720110115</v>
      </c>
      <c r="W324" s="51">
        <f t="shared" si="52"/>
        <v>-4.9841147707285751</v>
      </c>
      <c r="X324" s="50">
        <f>'Расчет дотаций'!AD326-1</f>
        <v>-2.5350254201108591E-3</v>
      </c>
      <c r="Y324" s="50">
        <f>X324*'Расчет дотаций'!AE326</f>
        <v>-2.5350254201108591E-2</v>
      </c>
      <c r="Z324" s="51">
        <f t="shared" si="53"/>
        <v>-0.33604114537307522</v>
      </c>
      <c r="AA324" s="50" t="s">
        <v>439</v>
      </c>
      <c r="AB324" s="50" t="s">
        <v>439</v>
      </c>
      <c r="AC324" s="94" t="s">
        <v>439</v>
      </c>
      <c r="AD324" s="52">
        <f t="shared" si="54"/>
        <v>2.4819084647820029</v>
      </c>
    </row>
    <row r="325" spans="1:30" ht="15" customHeight="1">
      <c r="A325" s="59" t="s">
        <v>304</v>
      </c>
      <c r="B325" s="49">
        <f>'Расчет дотаций'!AM327</f>
        <v>6.6999999999999886</v>
      </c>
      <c r="C325" s="50">
        <f>'Расчет дотаций'!B327-1</f>
        <v>0</v>
      </c>
      <c r="D325" s="50">
        <f>C325*'Расчет дотаций'!C327</f>
        <v>0</v>
      </c>
      <c r="E325" s="51">
        <f t="shared" si="46"/>
        <v>0</v>
      </c>
      <c r="F325" s="50">
        <f>'Расчет дотаций'!F327-1</f>
        <v>4.2398847715071408E-2</v>
      </c>
      <c r="G325" s="50">
        <f>F325*'Расчет дотаций'!G327</f>
        <v>0.42398847715071408</v>
      </c>
      <c r="H325" s="51">
        <f t="shared" si="47"/>
        <v>1.1445719442192615</v>
      </c>
      <c r="I325" s="50">
        <f>'Расчет дотаций'!J327-1</f>
        <v>0.29235059760956172</v>
      </c>
      <c r="J325" s="50">
        <f>I325*'Расчет дотаций'!K327</f>
        <v>4.3852589641434259</v>
      </c>
      <c r="K325" s="51">
        <f t="shared" si="48"/>
        <v>11.838162235504358</v>
      </c>
      <c r="L325" s="50">
        <f>'Расчет дотаций'!N327-1</f>
        <v>-0.12658227848101267</v>
      </c>
      <c r="M325" s="50">
        <f>L325*'Расчет дотаций'!O327</f>
        <v>-1.89873417721519</v>
      </c>
      <c r="N325" s="51">
        <f t="shared" si="49"/>
        <v>-5.1257003100068559</v>
      </c>
      <c r="O325" s="50">
        <f>'Расчет дотаций'!R327-1</f>
        <v>0.22760000000000002</v>
      </c>
      <c r="P325" s="50">
        <f>O325*'Расчет дотаций'!S327</f>
        <v>1.1380000000000001</v>
      </c>
      <c r="Q325" s="51">
        <f t="shared" si="50"/>
        <v>3.072071395134909</v>
      </c>
      <c r="R325" s="50">
        <f>'Расчет дотаций'!V327-1</f>
        <v>-0.1165263157894737</v>
      </c>
      <c r="S325" s="50">
        <f>R325*'Расчет дотаций'!W327</f>
        <v>-1.165263157894737</v>
      </c>
      <c r="T325" s="51">
        <f t="shared" si="51"/>
        <v>-3.1456692576212602</v>
      </c>
      <c r="U325" s="50">
        <f>'Расчет дотаций'!Z327-1</f>
        <v>-3.7599138720110115E-2</v>
      </c>
      <c r="V325" s="50">
        <f>U325*'Расчет дотаций'!AA327</f>
        <v>-0.37599138720110115</v>
      </c>
      <c r="W325" s="51">
        <f t="shared" si="52"/>
        <v>-1.0150020961666051</v>
      </c>
      <c r="X325" s="50">
        <f>'Расчет дотаций'!AD327-1</f>
        <v>-2.5350254201108591E-3</v>
      </c>
      <c r="Y325" s="50">
        <f>X325*'Расчет дотаций'!AE327</f>
        <v>-2.5350254201108591E-2</v>
      </c>
      <c r="Z325" s="51">
        <f t="shared" si="53"/>
        <v>-6.8433911063817451E-2</v>
      </c>
      <c r="AA325" s="50" t="s">
        <v>439</v>
      </c>
      <c r="AB325" s="50" t="s">
        <v>439</v>
      </c>
      <c r="AC325" s="94" t="s">
        <v>439</v>
      </c>
      <c r="AD325" s="52">
        <f t="shared" si="54"/>
        <v>2.4819084647820029</v>
      </c>
    </row>
    <row r="326" spans="1:30" ht="15" customHeight="1">
      <c r="A326" s="59" t="s">
        <v>305</v>
      </c>
      <c r="B326" s="49">
        <f>'Расчет дотаций'!AM328</f>
        <v>38.299999999999955</v>
      </c>
      <c r="C326" s="50">
        <f>'Расчет дотаций'!B328-1</f>
        <v>0</v>
      </c>
      <c r="D326" s="50">
        <f>C326*'Расчет дотаций'!C328</f>
        <v>0</v>
      </c>
      <c r="E326" s="51">
        <f t="shared" si="46"/>
        <v>0</v>
      </c>
      <c r="F326" s="50">
        <f>'Расчет дотаций'!F328-1</f>
        <v>4.2398847715071408E-2</v>
      </c>
      <c r="G326" s="50">
        <f>F326*'Расчет дотаций'!G328</f>
        <v>0.42398847715071408</v>
      </c>
      <c r="H326" s="51">
        <f t="shared" si="47"/>
        <v>6.5428515617310055</v>
      </c>
      <c r="I326" s="50">
        <f>'Расчет дотаций'!J328-1</f>
        <v>0.29235059760956172</v>
      </c>
      <c r="J326" s="50">
        <f>I326*'Расчет дотаций'!K328</f>
        <v>4.3852589641434259</v>
      </c>
      <c r="K326" s="51">
        <f t="shared" si="48"/>
        <v>67.671882629823443</v>
      </c>
      <c r="L326" s="50">
        <f>'Расчет дотаций'!N328-1</f>
        <v>-0.12658227848101267</v>
      </c>
      <c r="M326" s="50">
        <f>L326*'Расчет дотаций'!O328</f>
        <v>-1.89873417721519</v>
      </c>
      <c r="N326" s="51">
        <f t="shared" si="49"/>
        <v>-29.300645055710849</v>
      </c>
      <c r="O326" s="50">
        <f>'Расчет дотаций'!R328-1</f>
        <v>0.22760000000000002</v>
      </c>
      <c r="P326" s="50">
        <f>O326*'Расчет дотаций'!S328</f>
        <v>1.1380000000000001</v>
      </c>
      <c r="Q326" s="51">
        <f t="shared" si="50"/>
        <v>17.561243945323444</v>
      </c>
      <c r="R326" s="50">
        <f>'Расчет дотаций'!V328-1</f>
        <v>-0.1165263157894737</v>
      </c>
      <c r="S326" s="50">
        <f>R326*'Расчет дотаций'!W328</f>
        <v>-1.165263157894737</v>
      </c>
      <c r="T326" s="51">
        <f t="shared" si="51"/>
        <v>-17.981960084611092</v>
      </c>
      <c r="U326" s="50">
        <f>'Расчет дотаций'!Z328-1</f>
        <v>-3.7599138720110115E-2</v>
      </c>
      <c r="V326" s="50">
        <f>U326*'Расчет дотаций'!AA328</f>
        <v>-0.37599138720110115</v>
      </c>
      <c r="W326" s="51">
        <f t="shared" si="52"/>
        <v>-5.8021761616688048</v>
      </c>
      <c r="X326" s="50">
        <f>'Расчет дотаций'!AD328-1</f>
        <v>-2.5350254201108591E-3</v>
      </c>
      <c r="Y326" s="50">
        <f>X326*'Расчет дотаций'!AE328</f>
        <v>-2.5350254201108591E-2</v>
      </c>
      <c r="Z326" s="51">
        <f t="shared" si="53"/>
        <v>-0.39119683488719542</v>
      </c>
      <c r="AA326" s="50" t="s">
        <v>439</v>
      </c>
      <c r="AB326" s="50" t="s">
        <v>439</v>
      </c>
      <c r="AC326" s="94" t="s">
        <v>439</v>
      </c>
      <c r="AD326" s="52">
        <f t="shared" si="54"/>
        <v>2.4819084647820029</v>
      </c>
    </row>
    <row r="327" spans="1:30" ht="15" customHeight="1">
      <c r="A327" s="59" t="s">
        <v>306</v>
      </c>
      <c r="B327" s="49">
        <f>'Расчет дотаций'!AM329</f>
        <v>43.200000000000045</v>
      </c>
      <c r="C327" s="50">
        <f>'Расчет дотаций'!B329-1</f>
        <v>0</v>
      </c>
      <c r="D327" s="50">
        <f>C327*'Расчет дотаций'!C329</f>
        <v>0</v>
      </c>
      <c r="E327" s="51">
        <f t="shared" si="46"/>
        <v>0</v>
      </c>
      <c r="F327" s="50">
        <f>'Расчет дотаций'!F329-1</f>
        <v>4.2398847715071408E-2</v>
      </c>
      <c r="G327" s="50">
        <f>F327*'Расчет дотаций'!G329</f>
        <v>0.42398847715071408</v>
      </c>
      <c r="H327" s="51">
        <f t="shared" si="47"/>
        <v>7.3799265657122728</v>
      </c>
      <c r="I327" s="50">
        <f>'Расчет дотаций'!J329-1</f>
        <v>0.29235059760956172</v>
      </c>
      <c r="J327" s="50">
        <f>I327*'Расчет дотаций'!K329</f>
        <v>4.3852589641434259</v>
      </c>
      <c r="K327" s="51">
        <f t="shared" si="48"/>
        <v>76.32964307071488</v>
      </c>
      <c r="L327" s="50">
        <f>'Расчет дотаций'!N329-1</f>
        <v>-0.12658227848101267</v>
      </c>
      <c r="M327" s="50">
        <f>L327*'Расчет дотаций'!O329</f>
        <v>-1.89873417721519</v>
      </c>
      <c r="N327" s="51">
        <f t="shared" si="49"/>
        <v>-33.04929155108907</v>
      </c>
      <c r="O327" s="50">
        <f>'Расчет дотаций'!R329-1</f>
        <v>0.22760000000000002</v>
      </c>
      <c r="P327" s="50">
        <f>O327*'Расчет дотаций'!S329</f>
        <v>1.1380000000000001</v>
      </c>
      <c r="Q327" s="51">
        <f t="shared" si="50"/>
        <v>19.807982726840066</v>
      </c>
      <c r="R327" s="50">
        <f>'Расчет дотаций'!V329-1</f>
        <v>-0.1165263157894737</v>
      </c>
      <c r="S327" s="50">
        <f>R327*'Расчет дотаций'!W329</f>
        <v>-1.165263157894737</v>
      </c>
      <c r="T327" s="51">
        <f t="shared" si="51"/>
        <v>-20.282524168543105</v>
      </c>
      <c r="U327" s="50">
        <f>'Расчет дотаций'!Z329-1</f>
        <v>-3.7599138720110115E-2</v>
      </c>
      <c r="V327" s="50">
        <f>U327*'Расчет дотаций'!AA329</f>
        <v>-0.37599138720110115</v>
      </c>
      <c r="W327" s="51">
        <f t="shared" si="52"/>
        <v>-6.5444911275220079</v>
      </c>
      <c r="X327" s="50">
        <f>'Расчет дотаций'!AD329-1</f>
        <v>-2.5350254201108591E-3</v>
      </c>
      <c r="Y327" s="50">
        <f>X327*'Расчет дотаций'!AE329</f>
        <v>-2.5350254201108591E-2</v>
      </c>
      <c r="Z327" s="51">
        <f t="shared" si="53"/>
        <v>-0.44124551611297336</v>
      </c>
      <c r="AA327" s="50" t="s">
        <v>439</v>
      </c>
      <c r="AB327" s="50" t="s">
        <v>439</v>
      </c>
      <c r="AC327" s="94" t="s">
        <v>439</v>
      </c>
      <c r="AD327" s="52">
        <f t="shared" si="54"/>
        <v>2.4819084647820029</v>
      </c>
    </row>
    <row r="328" spans="1:30" ht="15" customHeight="1">
      <c r="A328" s="59" t="s">
        <v>307</v>
      </c>
      <c r="B328" s="49">
        <f>'Расчет дотаций'!AM330</f>
        <v>34.599999999999909</v>
      </c>
      <c r="C328" s="50">
        <f>'Расчет дотаций'!B330-1</f>
        <v>0</v>
      </c>
      <c r="D328" s="50">
        <f>C328*'Расчет дотаций'!C330</f>
        <v>0</v>
      </c>
      <c r="E328" s="51">
        <f t="shared" si="46"/>
        <v>0</v>
      </c>
      <c r="F328" s="50">
        <f>'Расчет дотаций'!F330-1</f>
        <v>4.2398847715071408E-2</v>
      </c>
      <c r="G328" s="50">
        <f>F328*'Расчет дотаций'!G330</f>
        <v>0.42398847715071408</v>
      </c>
      <c r="H328" s="51">
        <f t="shared" si="47"/>
        <v>5.9107745179084192</v>
      </c>
      <c r="I328" s="50">
        <f>'Расчет дотаций'!J330-1</f>
        <v>0.29235059760956172</v>
      </c>
      <c r="J328" s="50">
        <f>I328*'Расчет дотаций'!K330</f>
        <v>4.3852589641434259</v>
      </c>
      <c r="K328" s="51">
        <f t="shared" si="48"/>
        <v>61.134390052007518</v>
      </c>
      <c r="L328" s="50">
        <f>'Расчет дотаций'!N330-1</f>
        <v>-0.12658227848101267</v>
      </c>
      <c r="M328" s="50">
        <f>L328*'Расчет дотаций'!O330</f>
        <v>-1.89873417721519</v>
      </c>
      <c r="N328" s="51">
        <f t="shared" si="49"/>
        <v>-26.470034436751796</v>
      </c>
      <c r="O328" s="50">
        <f>'Расчет дотаций'!R330-1</f>
        <v>0.22760000000000002</v>
      </c>
      <c r="P328" s="50">
        <f>O328*'Расчет дотаций'!S330</f>
        <v>1.1380000000000001</v>
      </c>
      <c r="Q328" s="51">
        <f t="shared" si="50"/>
        <v>15.864726906219067</v>
      </c>
      <c r="R328" s="50">
        <f>'Расчет дотаций'!V330-1</f>
        <v>-0.1165263157894737</v>
      </c>
      <c r="S328" s="50">
        <f>R328*'Расчет дотаций'!W330</f>
        <v>-1.165263157894737</v>
      </c>
      <c r="T328" s="51">
        <f t="shared" si="51"/>
        <v>-16.244799449805299</v>
      </c>
      <c r="U328" s="50">
        <f>'Расчет дотаций'!Z330-1</f>
        <v>-3.7599138720110115E-2</v>
      </c>
      <c r="V328" s="50">
        <f>U328*'Расчет дотаций'!AA330</f>
        <v>-0.37599138720110115</v>
      </c>
      <c r="W328" s="51">
        <f t="shared" si="52"/>
        <v>-5.2416526160245525</v>
      </c>
      <c r="X328" s="50">
        <f>'Расчет дотаций'!AD330-1</f>
        <v>-2.5350254201108591E-3</v>
      </c>
      <c r="Y328" s="50">
        <f>X328*'Расчет дотаций'!AE330</f>
        <v>-2.5350254201108591E-2</v>
      </c>
      <c r="Z328" s="51">
        <f t="shared" si="53"/>
        <v>-0.35340497355344497</v>
      </c>
      <c r="AA328" s="50" t="s">
        <v>439</v>
      </c>
      <c r="AB328" s="50" t="s">
        <v>439</v>
      </c>
      <c r="AC328" s="94" t="s">
        <v>439</v>
      </c>
      <c r="AD328" s="52">
        <f t="shared" si="54"/>
        <v>2.4819084647820029</v>
      </c>
    </row>
    <row r="329" spans="1:30" ht="15" customHeight="1">
      <c r="A329" s="59" t="s">
        <v>308</v>
      </c>
      <c r="B329" s="49">
        <f>'Расчет дотаций'!AM331</f>
        <v>41</v>
      </c>
      <c r="C329" s="50">
        <f>'Расчет дотаций'!B331-1</f>
        <v>0</v>
      </c>
      <c r="D329" s="50">
        <f>C329*'Расчет дотаций'!C331</f>
        <v>0</v>
      </c>
      <c r="E329" s="51">
        <f t="shared" si="46"/>
        <v>0</v>
      </c>
      <c r="F329" s="50">
        <f>'Расчет дотаций'!F331-1</f>
        <v>4.2398847715071408E-2</v>
      </c>
      <c r="G329" s="50">
        <f>F329*'Расчет дотаций'!G331</f>
        <v>0.42398847715071408</v>
      </c>
      <c r="H329" s="51">
        <f t="shared" si="47"/>
        <v>7.0040969720880302</v>
      </c>
      <c r="I329" s="50">
        <f>'Расчет дотаций'!J331-1</f>
        <v>0.29235059760956172</v>
      </c>
      <c r="J329" s="50">
        <f>I329*'Расчет дотаций'!K331</f>
        <v>4.3852589641434259</v>
      </c>
      <c r="K329" s="51">
        <f t="shared" si="48"/>
        <v>72.442485321743206</v>
      </c>
      <c r="L329" s="50">
        <f>'Расчет дотаций'!N331-1</f>
        <v>-0.12658227848101267</v>
      </c>
      <c r="M329" s="50">
        <f>L329*'Расчет дотаций'!O331</f>
        <v>-1.89873417721519</v>
      </c>
      <c r="N329" s="51">
        <f t="shared" si="49"/>
        <v>-31.366225777653945</v>
      </c>
      <c r="O329" s="50">
        <f>'Расчет дотаций'!R331-1</f>
        <v>0.22760000000000002</v>
      </c>
      <c r="P329" s="50">
        <f>O329*'Расчет дотаций'!S331</f>
        <v>1.1380000000000001</v>
      </c>
      <c r="Q329" s="51">
        <f t="shared" si="50"/>
        <v>18.799242865750969</v>
      </c>
      <c r="R329" s="50">
        <f>'Расчет дотаций'!V331-1</f>
        <v>-0.1165263157894737</v>
      </c>
      <c r="S329" s="50">
        <f>R329*'Расчет дотаций'!W331</f>
        <v>-1.165263157894737</v>
      </c>
      <c r="T329" s="51">
        <f t="shared" si="51"/>
        <v>-19.24961784514506</v>
      </c>
      <c r="U329" s="50">
        <f>'Расчет дотаций'!Z331-1</f>
        <v>-3.7599138720110115E-2</v>
      </c>
      <c r="V329" s="50">
        <f>U329*'Расчет дотаций'!AA331</f>
        <v>-0.37599138720110115</v>
      </c>
      <c r="W329" s="51">
        <f t="shared" si="52"/>
        <v>-6.2112068571389365</v>
      </c>
      <c r="X329" s="50">
        <f>'Расчет дотаций'!AD331-1</f>
        <v>-2.5350254201108591E-3</v>
      </c>
      <c r="Y329" s="50">
        <f>X329*'Расчет дотаций'!AE331</f>
        <v>-2.5350254201108591E-2</v>
      </c>
      <c r="Z329" s="51">
        <f t="shared" si="53"/>
        <v>-0.41877467964425669</v>
      </c>
      <c r="AA329" s="50" t="s">
        <v>439</v>
      </c>
      <c r="AB329" s="50" t="s">
        <v>439</v>
      </c>
      <c r="AC329" s="94" t="s">
        <v>439</v>
      </c>
      <c r="AD329" s="52">
        <f t="shared" si="54"/>
        <v>2.4819084647820029</v>
      </c>
    </row>
    <row r="330" spans="1:30" ht="15" customHeight="1">
      <c r="A330" s="59" t="s">
        <v>309</v>
      </c>
      <c r="B330" s="49">
        <f>'Расчет дотаций'!AM332</f>
        <v>25</v>
      </c>
      <c r="C330" s="50">
        <f>'Расчет дотаций'!B332-1</f>
        <v>0</v>
      </c>
      <c r="D330" s="50">
        <f>C330*'Расчет дотаций'!C332</f>
        <v>0</v>
      </c>
      <c r="E330" s="51">
        <f t="shared" si="46"/>
        <v>0</v>
      </c>
      <c r="F330" s="50">
        <f>'Расчет дотаций'!F332-1</f>
        <v>4.2398847715071408E-2</v>
      </c>
      <c r="G330" s="50">
        <f>F330*'Расчет дотаций'!G332</f>
        <v>0.42398847715071408</v>
      </c>
      <c r="H330" s="51">
        <f t="shared" si="47"/>
        <v>4.2707908366390432</v>
      </c>
      <c r="I330" s="50">
        <f>'Расчет дотаций'!J332-1</f>
        <v>0.29235059760956172</v>
      </c>
      <c r="J330" s="50">
        <f>I330*'Расчет дотаций'!K332</f>
        <v>4.3852589641434259</v>
      </c>
      <c r="K330" s="51">
        <f t="shared" si="48"/>
        <v>44.172247147404391</v>
      </c>
      <c r="L330" s="50">
        <f>'Расчет дотаций'!N332-1</f>
        <v>-0.12658227848101267</v>
      </c>
      <c r="M330" s="50">
        <f>L330*'Расчет дотаций'!O332</f>
        <v>-1.89873417721519</v>
      </c>
      <c r="N330" s="51">
        <f t="shared" si="49"/>
        <v>-19.125747425398746</v>
      </c>
      <c r="O330" s="50">
        <f>'Расчет дотаций'!R332-1</f>
        <v>0.22760000000000002</v>
      </c>
      <c r="P330" s="50">
        <f>O330*'Расчет дотаций'!S332</f>
        <v>1.1380000000000001</v>
      </c>
      <c r="Q330" s="51">
        <f t="shared" si="50"/>
        <v>11.462952966921321</v>
      </c>
      <c r="R330" s="50">
        <f>'Расчет дотаций'!V332-1</f>
        <v>-0.1165263157894737</v>
      </c>
      <c r="S330" s="50">
        <f>R330*'Расчет дотаций'!W332</f>
        <v>-1.165263157894737</v>
      </c>
      <c r="T330" s="51">
        <f t="shared" si="51"/>
        <v>-11.737571856795768</v>
      </c>
      <c r="U330" s="50">
        <f>'Расчет дотаций'!Z332-1</f>
        <v>-3.7599138720110115E-2</v>
      </c>
      <c r="V330" s="50">
        <f>U330*'Расчет дотаций'!AA332</f>
        <v>-0.37599138720110115</v>
      </c>
      <c r="W330" s="51">
        <f t="shared" si="52"/>
        <v>-3.7873212543530097</v>
      </c>
      <c r="X330" s="50">
        <f>'Расчет дотаций'!AD332-1</f>
        <v>-2.5350254201108591E-3</v>
      </c>
      <c r="Y330" s="50">
        <f>X330*'Расчет дотаций'!AE332</f>
        <v>-2.5350254201108591E-2</v>
      </c>
      <c r="Z330" s="51">
        <f t="shared" si="53"/>
        <v>-0.25535041441722972</v>
      </c>
      <c r="AA330" s="50" t="s">
        <v>439</v>
      </c>
      <c r="AB330" s="50" t="s">
        <v>439</v>
      </c>
      <c r="AC330" s="94" t="s">
        <v>439</v>
      </c>
      <c r="AD330" s="52">
        <f t="shared" si="54"/>
        <v>2.4819084647820029</v>
      </c>
    </row>
    <row r="331" spans="1:30" ht="15" customHeight="1">
      <c r="A331" s="56" t="s">
        <v>310</v>
      </c>
      <c r="B331" s="49">
        <f>'Расчет дотаций'!AM333</f>
        <v>0</v>
      </c>
      <c r="C331" s="50">
        <f>'Расчет дотаций'!B333-1</f>
        <v>-1</v>
      </c>
      <c r="D331" s="50">
        <f>C331*'Расчет дотаций'!C333</f>
        <v>0</v>
      </c>
      <c r="E331" s="51" t="e">
        <f t="shared" si="46"/>
        <v>#DIV/0!</v>
      </c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8"/>
      <c r="AD331" s="58"/>
    </row>
    <row r="332" spans="1:30" ht="15" customHeight="1">
      <c r="A332" s="59" t="s">
        <v>311</v>
      </c>
      <c r="B332" s="49">
        <f>'Расчет дотаций'!AM334</f>
        <v>162.19999999999982</v>
      </c>
      <c r="C332" s="50">
        <f>'Расчет дотаций'!B334-1</f>
        <v>0</v>
      </c>
      <c r="D332" s="50">
        <f>C332*'Расчет дотаций'!C334</f>
        <v>0</v>
      </c>
      <c r="E332" s="51">
        <f t="shared" si="46"/>
        <v>0</v>
      </c>
      <c r="F332" s="50">
        <f>'Расчет дотаций'!F334-1</f>
        <v>2.2983014861995832E-2</v>
      </c>
      <c r="G332" s="50">
        <f>F332*'Расчет дотаций'!G334</f>
        <v>0.22983014861995832</v>
      </c>
      <c r="H332" s="51">
        <f t="shared" si="47"/>
        <v>5.8576541679143208</v>
      </c>
      <c r="I332" s="50">
        <f>'Расчет дотаций'!J334-1</f>
        <v>0.125</v>
      </c>
      <c r="J332" s="50">
        <f>I332*'Расчет дотаций'!K334</f>
        <v>1.875</v>
      </c>
      <c r="K332" s="51">
        <f t="shared" si="48"/>
        <v>47.787906115836648</v>
      </c>
      <c r="L332" s="50">
        <f>'Расчет дотаций'!N334-1</f>
        <v>2.7649769585253559E-2</v>
      </c>
      <c r="M332" s="50">
        <f>L332*'Расчет дотаций'!O334</f>
        <v>0.41474654377880338</v>
      </c>
      <c r="N332" s="51">
        <f t="shared" si="49"/>
        <v>10.570596744516902</v>
      </c>
      <c r="O332" s="50">
        <f>'Расчет дотаций'!R334-1</f>
        <v>0.2039768897448242</v>
      </c>
      <c r="P332" s="50">
        <f>O332*'Расчет дотаций'!S334</f>
        <v>1.019884448724121</v>
      </c>
      <c r="Q332" s="51">
        <f t="shared" si="50"/>
        <v>25.993675885136057</v>
      </c>
      <c r="R332" s="50">
        <f>'Расчет дотаций'!V334-1</f>
        <v>1.3849624060150445E-2</v>
      </c>
      <c r="S332" s="50">
        <f>R332*'Расчет дотаций'!W334</f>
        <v>0.13849624060150445</v>
      </c>
      <c r="T332" s="51">
        <f t="shared" si="51"/>
        <v>3.5298375164058764</v>
      </c>
      <c r="U332" s="50">
        <f>'Расчет дотаций'!Z334-1</f>
        <v>0.19215307645045199</v>
      </c>
      <c r="V332" s="50">
        <f>U332*'Расчет дотаций'!AA334</f>
        <v>1.9215307645045199</v>
      </c>
      <c r="W332" s="51">
        <f t="shared" si="52"/>
        <v>48.973830278844702</v>
      </c>
      <c r="X332" s="50">
        <f>'Расчет дотаций'!AD334-1</f>
        <v>7.6456972361808928E-2</v>
      </c>
      <c r="Y332" s="50">
        <f>X332*'Расчет дотаций'!AE334</f>
        <v>0.76456972361808928</v>
      </c>
      <c r="Z332" s="51">
        <f t="shared" si="53"/>
        <v>19.486499291345293</v>
      </c>
      <c r="AA332" s="50" t="s">
        <v>439</v>
      </c>
      <c r="AB332" s="50" t="s">
        <v>439</v>
      </c>
      <c r="AC332" s="94" t="s">
        <v>439</v>
      </c>
      <c r="AD332" s="52">
        <f t="shared" si="54"/>
        <v>6.364057869846997</v>
      </c>
    </row>
    <row r="333" spans="1:30" ht="15" customHeight="1">
      <c r="A333" s="59" t="s">
        <v>312</v>
      </c>
      <c r="B333" s="49">
        <f>'Расчет дотаций'!AM335</f>
        <v>138.79999999999995</v>
      </c>
      <c r="C333" s="50">
        <f>'Расчет дотаций'!B335-1</f>
        <v>0</v>
      </c>
      <c r="D333" s="50">
        <f>C333*'Расчет дотаций'!C335</f>
        <v>0</v>
      </c>
      <c r="E333" s="51">
        <f t="shared" si="46"/>
        <v>0</v>
      </c>
      <c r="F333" s="50">
        <f>'Расчет дотаций'!F335-1</f>
        <v>2.2983014861995832E-2</v>
      </c>
      <c r="G333" s="50">
        <f>F333*'Расчет дотаций'!G335</f>
        <v>0.22983014861995832</v>
      </c>
      <c r="H333" s="51">
        <f t="shared" si="47"/>
        <v>5.0125918526911741</v>
      </c>
      <c r="I333" s="50">
        <f>'Расчет дотаций'!J335-1</f>
        <v>0.125</v>
      </c>
      <c r="J333" s="50">
        <f>I333*'Расчет дотаций'!K335</f>
        <v>1.875</v>
      </c>
      <c r="K333" s="51">
        <f t="shared" si="48"/>
        <v>40.893719906770229</v>
      </c>
      <c r="L333" s="50">
        <f>'Расчет дотаций'!N335-1</f>
        <v>2.7649769585253559E-2</v>
      </c>
      <c r="M333" s="50">
        <f>L333*'Расчет дотаций'!O335</f>
        <v>0.41474654377880338</v>
      </c>
      <c r="N333" s="51">
        <f t="shared" si="49"/>
        <v>9.0456154632487493</v>
      </c>
      <c r="O333" s="50">
        <f>'Расчет дотаций'!R335-1</f>
        <v>0.2039768897448242</v>
      </c>
      <c r="P333" s="50">
        <f>O333*'Расчет дотаций'!S335</f>
        <v>1.019884448724121</v>
      </c>
      <c r="Q333" s="51">
        <f t="shared" si="50"/>
        <v>22.243663457810651</v>
      </c>
      <c r="R333" s="50">
        <f>'Расчет дотаций'!V335-1</f>
        <v>1.3849624060150445E-2</v>
      </c>
      <c r="S333" s="50">
        <f>R333*'Расчет дотаций'!W335</f>
        <v>0.13849624060150445</v>
      </c>
      <c r="T333" s="51">
        <f t="shared" si="51"/>
        <v>3.0206007846925771</v>
      </c>
      <c r="U333" s="50">
        <f>'Расчет дотаций'!Z335-1</f>
        <v>0.19215307645045199</v>
      </c>
      <c r="V333" s="50">
        <f>U333*'Расчет дотаций'!AA335</f>
        <v>1.9215307645045199</v>
      </c>
      <c r="W333" s="51">
        <f t="shared" si="52"/>
        <v>41.908555133807958</v>
      </c>
      <c r="X333" s="50">
        <f>'Расчет дотаций'!AD335-1</f>
        <v>7.6456972361808928E-2</v>
      </c>
      <c r="Y333" s="50">
        <f>X333*'Расчет дотаций'!AE335</f>
        <v>0.76456972361808928</v>
      </c>
      <c r="Z333" s="51">
        <f t="shared" si="53"/>
        <v>16.675253400978598</v>
      </c>
      <c r="AA333" s="50" t="s">
        <v>439</v>
      </c>
      <c r="AB333" s="50" t="s">
        <v>439</v>
      </c>
      <c r="AC333" s="94" t="s">
        <v>439</v>
      </c>
      <c r="AD333" s="52">
        <f t="shared" si="54"/>
        <v>6.364057869846997</v>
      </c>
    </row>
    <row r="334" spans="1:30" ht="15" customHeight="1">
      <c r="A334" s="59" t="s">
        <v>265</v>
      </c>
      <c r="B334" s="49">
        <f>'Расчет дотаций'!AM336</f>
        <v>122.40000000000009</v>
      </c>
      <c r="C334" s="50">
        <f>'Расчет дотаций'!B336-1</f>
        <v>0</v>
      </c>
      <c r="D334" s="50">
        <f>C334*'Расчет дотаций'!C336</f>
        <v>0</v>
      </c>
      <c r="E334" s="51">
        <f t="shared" si="46"/>
        <v>0</v>
      </c>
      <c r="F334" s="50">
        <f>'Расчет дотаций'!F336-1</f>
        <v>2.2983014861995832E-2</v>
      </c>
      <c r="G334" s="50">
        <f>F334*'Расчет дотаций'!G336</f>
        <v>0.22983014861995832</v>
      </c>
      <c r="H334" s="51">
        <f t="shared" si="47"/>
        <v>4.4203259565518751</v>
      </c>
      <c r="I334" s="50">
        <f>'Расчет дотаций'!J336-1</f>
        <v>0.125</v>
      </c>
      <c r="J334" s="50">
        <f>I334*'Расчет дотаций'!K336</f>
        <v>1.875</v>
      </c>
      <c r="K334" s="51">
        <f t="shared" si="48"/>
        <v>36.061897093578402</v>
      </c>
      <c r="L334" s="50">
        <f>'Расчет дотаций'!N336-1</f>
        <v>2.7649769585253559E-2</v>
      </c>
      <c r="M334" s="50">
        <f>L334*'Расчет дотаций'!O336</f>
        <v>0.41474654377880338</v>
      </c>
      <c r="N334" s="51">
        <f t="shared" si="49"/>
        <v>7.9768251635565424</v>
      </c>
      <c r="O334" s="50">
        <f>'Расчет дотаций'!R336-1</f>
        <v>0.2039768897448242</v>
      </c>
      <c r="P334" s="50">
        <f>O334*'Расчет дотаций'!S336</f>
        <v>1.019884448724121</v>
      </c>
      <c r="Q334" s="51">
        <f t="shared" si="50"/>
        <v>19.615449619856101</v>
      </c>
      <c r="R334" s="50">
        <f>'Расчет дотаций'!V336-1</f>
        <v>1.3849624060150445E-2</v>
      </c>
      <c r="S334" s="50">
        <f>R334*'Расчет дотаций'!W336</f>
        <v>0.13849624060150445</v>
      </c>
      <c r="T334" s="51">
        <f t="shared" si="51"/>
        <v>2.6636998274234283</v>
      </c>
      <c r="U334" s="50">
        <f>'Расчет дотаций'!Z336-1</f>
        <v>0.19215307645045199</v>
      </c>
      <c r="V334" s="50">
        <f>U334*'Расчет дотаций'!AA336</f>
        <v>1.9215307645045199</v>
      </c>
      <c r="W334" s="51">
        <f t="shared" si="52"/>
        <v>36.956823835577083</v>
      </c>
      <c r="X334" s="50">
        <f>'Расчет дотаций'!AD336-1</f>
        <v>7.6456972361808928E-2</v>
      </c>
      <c r="Y334" s="50">
        <f>X334*'Расчет дотаций'!AE336</f>
        <v>0.76456972361808928</v>
      </c>
      <c r="Z334" s="51">
        <f t="shared" si="53"/>
        <v>14.704978503456649</v>
      </c>
      <c r="AA334" s="50" t="s">
        <v>439</v>
      </c>
      <c r="AB334" s="50" t="s">
        <v>439</v>
      </c>
      <c r="AC334" s="94" t="s">
        <v>439</v>
      </c>
      <c r="AD334" s="52">
        <f t="shared" si="54"/>
        <v>6.364057869846997</v>
      </c>
    </row>
    <row r="335" spans="1:30" ht="15" customHeight="1">
      <c r="A335" s="59" t="s">
        <v>313</v>
      </c>
      <c r="B335" s="49">
        <f>'Расчет дотаций'!AM337</f>
        <v>211.59999999999991</v>
      </c>
      <c r="C335" s="50">
        <f>'Расчет дотаций'!B337-1</f>
        <v>0</v>
      </c>
      <c r="D335" s="50">
        <f>C335*'Расчет дотаций'!C337</f>
        <v>0</v>
      </c>
      <c r="E335" s="51">
        <f t="shared" si="46"/>
        <v>0</v>
      </c>
      <c r="F335" s="50">
        <f>'Расчет дотаций'!F337-1</f>
        <v>2.2983014861995832E-2</v>
      </c>
      <c r="G335" s="50">
        <f>F335*'Расчет дотаций'!G337</f>
        <v>0.22983014861995832</v>
      </c>
      <c r="H335" s="51">
        <f t="shared" si="47"/>
        <v>7.641674611163201</v>
      </c>
      <c r="I335" s="50">
        <f>'Расчет дотаций'!J337-1</f>
        <v>0.125</v>
      </c>
      <c r="J335" s="50">
        <f>I335*'Расчет дотаций'!K337</f>
        <v>1.875</v>
      </c>
      <c r="K335" s="51">
        <f t="shared" si="48"/>
        <v>62.342299223865858</v>
      </c>
      <c r="L335" s="50">
        <f>'Расчет дотаций'!N337-1</f>
        <v>2.7649769585253559E-2</v>
      </c>
      <c r="M335" s="50">
        <f>L335*'Расчет дотаций'!O337</f>
        <v>0.41474654377880338</v>
      </c>
      <c r="N335" s="51">
        <f t="shared" si="49"/>
        <v>13.790001671638581</v>
      </c>
      <c r="O335" s="50">
        <f>'Расчет дотаций'!R337-1</f>
        <v>0.2039768897448242</v>
      </c>
      <c r="P335" s="50">
        <f>O335*'Расчет дотаций'!S337</f>
        <v>1.019884448724121</v>
      </c>
      <c r="Q335" s="51">
        <f t="shared" si="50"/>
        <v>33.910368787267537</v>
      </c>
      <c r="R335" s="50">
        <f>'Расчет дотаций'!V337-1</f>
        <v>1.3849624060150445E-2</v>
      </c>
      <c r="S335" s="50">
        <f>R335*'Расчет дотаций'!W337</f>
        <v>0.13849624060150445</v>
      </c>
      <c r="T335" s="51">
        <f t="shared" si="51"/>
        <v>4.6048928389117387</v>
      </c>
      <c r="U335" s="50">
        <f>'Расчет дотаций'!Z337-1</f>
        <v>0.19215307645045199</v>
      </c>
      <c r="V335" s="50">
        <f>U335*'Расчет дотаций'!AA337</f>
        <v>1.9215307645045199</v>
      </c>
      <c r="W335" s="51">
        <f t="shared" si="52"/>
        <v>63.889411140589061</v>
      </c>
      <c r="X335" s="50">
        <f>'Расчет дотаций'!AD337-1</f>
        <v>7.6456972361808928E-2</v>
      </c>
      <c r="Y335" s="50">
        <f>X335*'Расчет дотаций'!AE337</f>
        <v>0.76456972361808928</v>
      </c>
      <c r="Z335" s="51">
        <f t="shared" si="53"/>
        <v>25.421351726563916</v>
      </c>
      <c r="AA335" s="50" t="s">
        <v>439</v>
      </c>
      <c r="AB335" s="50" t="s">
        <v>439</v>
      </c>
      <c r="AC335" s="94" t="s">
        <v>439</v>
      </c>
      <c r="AD335" s="52">
        <f t="shared" si="54"/>
        <v>6.364057869846997</v>
      </c>
    </row>
    <row r="336" spans="1:30" ht="15" customHeight="1">
      <c r="A336" s="59" t="s">
        <v>314</v>
      </c>
      <c r="B336" s="49">
        <f>'Расчет дотаций'!AM338</f>
        <v>209.5</v>
      </c>
      <c r="C336" s="50">
        <f>'Расчет дотаций'!B338-1</f>
        <v>0</v>
      </c>
      <c r="D336" s="50">
        <f>C336*'Расчет дотаций'!C338</f>
        <v>0</v>
      </c>
      <c r="E336" s="51">
        <f t="shared" si="46"/>
        <v>0</v>
      </c>
      <c r="F336" s="50">
        <f>'Расчет дотаций'!F338-1</f>
        <v>2.2983014861995832E-2</v>
      </c>
      <c r="G336" s="50">
        <f>F336*'Расчет дотаций'!G338</f>
        <v>0.22983014861995832</v>
      </c>
      <c r="H336" s="51">
        <f t="shared" si="47"/>
        <v>7.5658356854380493</v>
      </c>
      <c r="I336" s="50">
        <f>'Расчет дотаций'!J338-1</f>
        <v>0.125</v>
      </c>
      <c r="J336" s="50">
        <f>I336*'Расчет дотаций'!K338</f>
        <v>1.875</v>
      </c>
      <c r="K336" s="51">
        <f t="shared" si="48"/>
        <v>61.723590205103505</v>
      </c>
      <c r="L336" s="50">
        <f>'Расчет дотаций'!N338-1</f>
        <v>2.7649769585253559E-2</v>
      </c>
      <c r="M336" s="50">
        <f>L336*'Расчет дотаций'!O338</f>
        <v>0.41474654377880338</v>
      </c>
      <c r="N336" s="51">
        <f t="shared" si="49"/>
        <v>13.653144377165802</v>
      </c>
      <c r="O336" s="50">
        <f>'Расчет дотаций'!R338-1</f>
        <v>0.2039768897448242</v>
      </c>
      <c r="P336" s="50">
        <f>O336*'Расчет дотаций'!S338</f>
        <v>1.019884448724121</v>
      </c>
      <c r="Q336" s="51">
        <f t="shared" si="50"/>
        <v>33.573829210456289</v>
      </c>
      <c r="R336" s="50">
        <f>'Расчет дотаций'!V338-1</f>
        <v>1.3849624060150445E-2</v>
      </c>
      <c r="S336" s="50">
        <f>R336*'Расчет дотаций'!W338</f>
        <v>0.13849624060150445</v>
      </c>
      <c r="T336" s="51">
        <f t="shared" si="51"/>
        <v>4.5591921065784957</v>
      </c>
      <c r="U336" s="50">
        <f>'Расчет дотаций'!Z338-1</f>
        <v>0.19215307645045199</v>
      </c>
      <c r="V336" s="50">
        <f>U336*'Расчет дотаций'!AA338</f>
        <v>1.9215307645045199</v>
      </c>
      <c r="W336" s="51">
        <f t="shared" si="52"/>
        <v>63.255347986547321</v>
      </c>
      <c r="X336" s="50">
        <f>'Расчет дотаций'!AD338-1</f>
        <v>7.6456972361808928E-2</v>
      </c>
      <c r="Y336" s="50">
        <f>X336*'Расчет дотаций'!AE338</f>
        <v>0.76456972361808928</v>
      </c>
      <c r="Z336" s="51">
        <f t="shared" si="53"/>
        <v>25.169060428710502</v>
      </c>
      <c r="AA336" s="50" t="s">
        <v>439</v>
      </c>
      <c r="AB336" s="50" t="s">
        <v>439</v>
      </c>
      <c r="AC336" s="94" t="s">
        <v>439</v>
      </c>
      <c r="AD336" s="52">
        <f t="shared" si="54"/>
        <v>6.364057869846997</v>
      </c>
    </row>
    <row r="337" spans="1:30" ht="15" customHeight="1">
      <c r="A337" s="59" t="s">
        <v>315</v>
      </c>
      <c r="B337" s="49">
        <f>'Расчет дотаций'!AM339</f>
        <v>207.5</v>
      </c>
      <c r="C337" s="50">
        <f>'Расчет дотаций'!B339-1</f>
        <v>0</v>
      </c>
      <c r="D337" s="50">
        <f>C337*'Расчет дотаций'!C339</f>
        <v>0</v>
      </c>
      <c r="E337" s="51">
        <f t="shared" si="46"/>
        <v>0</v>
      </c>
      <c r="F337" s="50">
        <f>'Расчет дотаций'!F339-1</f>
        <v>2.2983014861995832E-2</v>
      </c>
      <c r="G337" s="50">
        <f>F337*'Расчет дотаций'!G339</f>
        <v>0.22983014861995832</v>
      </c>
      <c r="H337" s="51">
        <f t="shared" si="47"/>
        <v>7.4936081371283789</v>
      </c>
      <c r="I337" s="50">
        <f>'Расчет дотаций'!J339-1</f>
        <v>0.125</v>
      </c>
      <c r="J337" s="50">
        <f>I337*'Расчет дотаций'!K339</f>
        <v>1.875</v>
      </c>
      <c r="K337" s="51">
        <f t="shared" si="48"/>
        <v>61.134343520567917</v>
      </c>
      <c r="L337" s="50">
        <f>'Расчет дотаций'!N339-1</f>
        <v>2.7649769585253559E-2</v>
      </c>
      <c r="M337" s="50">
        <f>L337*'Расчет дотаций'!O339</f>
        <v>0.41474654377880338</v>
      </c>
      <c r="N337" s="51">
        <f t="shared" si="49"/>
        <v>13.522804096715534</v>
      </c>
      <c r="O337" s="50">
        <f>'Расчет дотаций'!R339-1</f>
        <v>0.2039768897448242</v>
      </c>
      <c r="P337" s="50">
        <f>O337*'Расчет дотаций'!S339</f>
        <v>1.019884448724121</v>
      </c>
      <c r="Q337" s="51">
        <f t="shared" si="50"/>
        <v>33.2533153277789</v>
      </c>
      <c r="R337" s="50">
        <f>'Расчет дотаций'!V339-1</f>
        <v>1.3849624060150445E-2</v>
      </c>
      <c r="S337" s="50">
        <f>R337*'Расчет дотаций'!W339</f>
        <v>0.13849624060150445</v>
      </c>
      <c r="T337" s="51">
        <f t="shared" si="51"/>
        <v>4.5156675995944529</v>
      </c>
      <c r="U337" s="50">
        <f>'Расчет дотаций'!Z339-1</f>
        <v>0.19215307645045199</v>
      </c>
      <c r="V337" s="50">
        <f>U337*'Расчет дотаций'!AA339</f>
        <v>1.9215307645045199</v>
      </c>
      <c r="W337" s="51">
        <f t="shared" si="52"/>
        <v>62.651478316031366</v>
      </c>
      <c r="X337" s="50">
        <f>'Расчет дотаций'!AD339-1</f>
        <v>7.6456972361808928E-2</v>
      </c>
      <c r="Y337" s="50">
        <f>X337*'Расчет дотаций'!AE339</f>
        <v>0.76456972361808928</v>
      </c>
      <c r="Z337" s="51">
        <f t="shared" si="53"/>
        <v>24.928783002183437</v>
      </c>
      <c r="AA337" s="50" t="s">
        <v>439</v>
      </c>
      <c r="AB337" s="50" t="s">
        <v>439</v>
      </c>
      <c r="AC337" s="94" t="s">
        <v>439</v>
      </c>
      <c r="AD337" s="52">
        <f t="shared" si="54"/>
        <v>6.364057869846997</v>
      </c>
    </row>
    <row r="338" spans="1:30" ht="15" customHeight="1">
      <c r="A338" s="59" t="s">
        <v>316</v>
      </c>
      <c r="B338" s="49">
        <f>'Расчет дотаций'!AM340</f>
        <v>152.90000000000009</v>
      </c>
      <c r="C338" s="50">
        <f>'Расчет дотаций'!B340-1</f>
        <v>0</v>
      </c>
      <c r="D338" s="50">
        <f>C338*'Расчет дотаций'!C340</f>
        <v>0</v>
      </c>
      <c r="E338" s="51">
        <f t="shared" si="46"/>
        <v>0</v>
      </c>
      <c r="F338" s="50">
        <f>'Расчет дотаций'!F340-1</f>
        <v>2.2983014861995832E-2</v>
      </c>
      <c r="G338" s="50">
        <f>F338*'Расчет дотаций'!G340</f>
        <v>0.22983014861995832</v>
      </c>
      <c r="H338" s="51">
        <f t="shared" si="47"/>
        <v>5.5217960682743605</v>
      </c>
      <c r="I338" s="50">
        <f>'Расчет дотаций'!J340-1</f>
        <v>0.125</v>
      </c>
      <c r="J338" s="50">
        <f>I338*'Расчет дотаций'!K340</f>
        <v>1.875</v>
      </c>
      <c r="K338" s="51">
        <f t="shared" si="48"/>
        <v>45.047909032746212</v>
      </c>
      <c r="L338" s="50">
        <f>'Расчет дотаций'!N340-1</f>
        <v>2.7649769585253559E-2</v>
      </c>
      <c r="M338" s="50">
        <f>L338*'Расчет дотаций'!O340</f>
        <v>0.41474654377880338</v>
      </c>
      <c r="N338" s="51">
        <f t="shared" si="49"/>
        <v>9.9645144404231623</v>
      </c>
      <c r="O338" s="50">
        <f>'Расчет дотаций'!R340-1</f>
        <v>0.2039768897448242</v>
      </c>
      <c r="P338" s="50">
        <f>O338*'Расчет дотаций'!S340</f>
        <v>1.019884448724121</v>
      </c>
      <c r="Q338" s="51">
        <f t="shared" si="50"/>
        <v>24.503286330686251</v>
      </c>
      <c r="R338" s="50">
        <f>'Расчет дотаций'!V340-1</f>
        <v>1.3849624060150445E-2</v>
      </c>
      <c r="S338" s="50">
        <f>R338*'Расчет дотаций'!W340</f>
        <v>0.13849624060150445</v>
      </c>
      <c r="T338" s="51">
        <f t="shared" si="51"/>
        <v>3.3274485589300826</v>
      </c>
      <c r="U338" s="50">
        <f>'Расчет дотаций'!Z340-1</f>
        <v>0.19215307645045199</v>
      </c>
      <c r="V338" s="50">
        <f>U338*'Расчет дотаций'!AA340</f>
        <v>1.9215307645045199</v>
      </c>
      <c r="W338" s="51">
        <f t="shared" si="52"/>
        <v>46.165836310945544</v>
      </c>
      <c r="X338" s="50">
        <f>'Расчет дотаций'!AD340-1</f>
        <v>7.6456972361808928E-2</v>
      </c>
      <c r="Y338" s="50">
        <f>X338*'Расчет дотаций'!AE340</f>
        <v>0.76456972361808928</v>
      </c>
      <c r="Z338" s="51">
        <f t="shared" si="53"/>
        <v>18.369209257994456</v>
      </c>
      <c r="AA338" s="50" t="s">
        <v>439</v>
      </c>
      <c r="AB338" s="50" t="s">
        <v>439</v>
      </c>
      <c r="AC338" s="94" t="s">
        <v>439</v>
      </c>
      <c r="AD338" s="52">
        <f t="shared" si="54"/>
        <v>6.364057869846997</v>
      </c>
    </row>
    <row r="339" spans="1:30" ht="15" customHeight="1">
      <c r="A339" s="59" t="s">
        <v>317</v>
      </c>
      <c r="B339" s="49">
        <f>'Расчет дотаций'!AM341</f>
        <v>140.5</v>
      </c>
      <c r="C339" s="50">
        <f>'Расчет дотаций'!B341-1</f>
        <v>0</v>
      </c>
      <c r="D339" s="50">
        <f>C339*'Расчет дотаций'!C341</f>
        <v>0</v>
      </c>
      <c r="E339" s="51">
        <f t="shared" si="46"/>
        <v>0</v>
      </c>
      <c r="F339" s="50">
        <f>'Расчет дотаций'!F341-1</f>
        <v>2.2983014861995832E-2</v>
      </c>
      <c r="G339" s="50">
        <f>F339*'Расчет дотаций'!G341</f>
        <v>0.22983014861995832</v>
      </c>
      <c r="H339" s="51">
        <f t="shared" si="47"/>
        <v>5.073985268754396</v>
      </c>
      <c r="I339" s="50">
        <f>'Расчет дотаций'!J341-1</f>
        <v>0.125</v>
      </c>
      <c r="J339" s="50">
        <f>I339*'Расчет дотаций'!K341</f>
        <v>1.875</v>
      </c>
      <c r="K339" s="51">
        <f t="shared" si="48"/>
        <v>41.394579588625504</v>
      </c>
      <c r="L339" s="50">
        <f>'Расчет дотаций'!N341-1</f>
        <v>2.7649769585253559E-2</v>
      </c>
      <c r="M339" s="50">
        <f>L339*'Расчет дотаций'!O341</f>
        <v>0.41474654377880338</v>
      </c>
      <c r="N339" s="51">
        <f t="shared" si="49"/>
        <v>9.156404701631482</v>
      </c>
      <c r="O339" s="50">
        <f>'Расчет дотаций'!R341-1</f>
        <v>0.2039768897448242</v>
      </c>
      <c r="P339" s="50">
        <f>O339*'Расчет дотаций'!S341</f>
        <v>1.019884448724121</v>
      </c>
      <c r="Q339" s="51">
        <f t="shared" si="50"/>
        <v>22.516100258086439</v>
      </c>
      <c r="R339" s="50">
        <f>'Расчет дотаций'!V341-1</f>
        <v>1.3849624060150445E-2</v>
      </c>
      <c r="S339" s="50">
        <f>R339*'Расчет дотаций'!W341</f>
        <v>0.13849624060150445</v>
      </c>
      <c r="T339" s="51">
        <f t="shared" si="51"/>
        <v>3.0575966156290146</v>
      </c>
      <c r="U339" s="50">
        <f>'Расчет дотаций'!Z341-1</f>
        <v>0.19215307645045199</v>
      </c>
      <c r="V339" s="50">
        <f>U339*'Расчет дотаций'!AA341</f>
        <v>1.9215307645045199</v>
      </c>
      <c r="W339" s="51">
        <f t="shared" si="52"/>
        <v>42.421844353746536</v>
      </c>
      <c r="X339" s="50">
        <f>'Расчет дотаций'!AD341-1</f>
        <v>7.6456972361808928E-2</v>
      </c>
      <c r="Y339" s="50">
        <f>X339*'Расчет дотаций'!AE341</f>
        <v>0.76456972361808928</v>
      </c>
      <c r="Z339" s="51">
        <f t="shared" si="53"/>
        <v>16.879489213526615</v>
      </c>
      <c r="AA339" s="50" t="s">
        <v>439</v>
      </c>
      <c r="AB339" s="50" t="s">
        <v>439</v>
      </c>
      <c r="AC339" s="94" t="s">
        <v>439</v>
      </c>
      <c r="AD339" s="52">
        <f t="shared" si="54"/>
        <v>6.364057869846997</v>
      </c>
    </row>
    <row r="340" spans="1:30" ht="15" customHeight="1">
      <c r="A340" s="59" t="s">
        <v>318</v>
      </c>
      <c r="B340" s="49">
        <f>'Расчет дотаций'!AM342</f>
        <v>124.59999999999991</v>
      </c>
      <c r="C340" s="50">
        <f>'Расчет дотаций'!B342-1</f>
        <v>0</v>
      </c>
      <c r="D340" s="50">
        <f>C340*'Расчет дотаций'!C342</f>
        <v>0</v>
      </c>
      <c r="E340" s="51">
        <f t="shared" si="46"/>
        <v>0</v>
      </c>
      <c r="F340" s="50">
        <f>'Расчет дотаций'!F342-1</f>
        <v>2.2983014861995832E-2</v>
      </c>
      <c r="G340" s="50">
        <f>F340*'Расчет дотаций'!G342</f>
        <v>0.22983014861995832</v>
      </c>
      <c r="H340" s="51">
        <f t="shared" si="47"/>
        <v>4.4997762596925073</v>
      </c>
      <c r="I340" s="50">
        <f>'Расчет дотаций'!J342-1</f>
        <v>0.125</v>
      </c>
      <c r="J340" s="50">
        <f>I340*'Расчет дотаций'!K342</f>
        <v>1.875</v>
      </c>
      <c r="K340" s="51">
        <f t="shared" si="48"/>
        <v>36.710068446567504</v>
      </c>
      <c r="L340" s="50">
        <f>'Расчет дотаций'!N342-1</f>
        <v>2.7649769585253559E-2</v>
      </c>
      <c r="M340" s="50">
        <f>L340*'Расчет дотаций'!O342</f>
        <v>0.41474654377880338</v>
      </c>
      <c r="N340" s="51">
        <f t="shared" si="49"/>
        <v>8.1201994720518265</v>
      </c>
      <c r="O340" s="50">
        <f>'Расчет дотаций'!R342-1</f>
        <v>0.2039768897448242</v>
      </c>
      <c r="P340" s="50">
        <f>O340*'Расчет дотаций'!S342</f>
        <v>1.019884448724121</v>
      </c>
      <c r="Q340" s="51">
        <f t="shared" si="50"/>
        <v>19.968014890801197</v>
      </c>
      <c r="R340" s="50">
        <f>'Расчет дотаций'!V342-1</f>
        <v>1.3849624060150445E-2</v>
      </c>
      <c r="S340" s="50">
        <f>R340*'Расчет дотаций'!W342</f>
        <v>0.13849624060150445</v>
      </c>
      <c r="T340" s="51">
        <f t="shared" si="51"/>
        <v>2.7115767851058714</v>
      </c>
      <c r="U340" s="50">
        <f>'Расчет дотаций'!Z342-1</f>
        <v>0.19215307645045199</v>
      </c>
      <c r="V340" s="50">
        <f>U340*'Расчет дотаций'!AA342</f>
        <v>1.9215307645045199</v>
      </c>
      <c r="W340" s="51">
        <f t="shared" si="52"/>
        <v>37.621080473144588</v>
      </c>
      <c r="X340" s="50">
        <f>'Расчет дотаций'!AD342-1</f>
        <v>7.6456972361808928E-2</v>
      </c>
      <c r="Y340" s="50">
        <f>X340*'Расчет дотаций'!AE342</f>
        <v>0.76456972361808928</v>
      </c>
      <c r="Z340" s="51">
        <f t="shared" si="53"/>
        <v>14.969283672636402</v>
      </c>
      <c r="AA340" s="50" t="s">
        <v>439</v>
      </c>
      <c r="AB340" s="50" t="s">
        <v>439</v>
      </c>
      <c r="AC340" s="94" t="s">
        <v>439</v>
      </c>
      <c r="AD340" s="52">
        <f t="shared" si="54"/>
        <v>6.364057869846997</v>
      </c>
    </row>
    <row r="341" spans="1:30" ht="15" customHeight="1">
      <c r="A341" s="59" t="s">
        <v>319</v>
      </c>
      <c r="B341" s="49">
        <f>'Расчет дотаций'!AM343</f>
        <v>155.69999999999982</v>
      </c>
      <c r="C341" s="50">
        <f>'Расчет дотаций'!B343-1</f>
        <v>0</v>
      </c>
      <c r="D341" s="50">
        <f>C341*'Расчет дотаций'!C343</f>
        <v>0</v>
      </c>
      <c r="E341" s="51">
        <f t="shared" si="46"/>
        <v>0</v>
      </c>
      <c r="F341" s="50">
        <f>'Расчет дотаций'!F343-1</f>
        <v>2.2983014861995832E-2</v>
      </c>
      <c r="G341" s="50">
        <f>F341*'Расчет дотаций'!G343</f>
        <v>0.22983014861995832</v>
      </c>
      <c r="H341" s="51">
        <f t="shared" si="47"/>
        <v>5.6229146359078896</v>
      </c>
      <c r="I341" s="50">
        <f>'Расчет дотаций'!J343-1</f>
        <v>0.125</v>
      </c>
      <c r="J341" s="50">
        <f>I341*'Расчет дотаций'!K343</f>
        <v>1.875</v>
      </c>
      <c r="K341" s="51">
        <f t="shared" si="48"/>
        <v>45.87285439109597</v>
      </c>
      <c r="L341" s="50">
        <f>'Расчет дотаций'!N343-1</f>
        <v>2.7649769585253559E-2</v>
      </c>
      <c r="M341" s="50">
        <f>L341*'Расчет дотаций'!O343</f>
        <v>0.41474654377880338</v>
      </c>
      <c r="N341" s="51">
        <f t="shared" si="49"/>
        <v>10.146990833053524</v>
      </c>
      <c r="O341" s="50">
        <f>'Расчет дотаций'!R343-1</f>
        <v>0.2039768897448242</v>
      </c>
      <c r="P341" s="50">
        <f>O341*'Расчет дотаций'!S343</f>
        <v>1.019884448724121</v>
      </c>
      <c r="Q341" s="51">
        <f t="shared" si="50"/>
        <v>24.952005766434549</v>
      </c>
      <c r="R341" s="50">
        <f>'Расчет дотаций'!V343-1</f>
        <v>1.3849624060150445E-2</v>
      </c>
      <c r="S341" s="50">
        <f>R341*'Расчет дотаций'!W343</f>
        <v>0.13849624060150445</v>
      </c>
      <c r="T341" s="51">
        <f t="shared" si="51"/>
        <v>3.3883828687077373</v>
      </c>
      <c r="U341" s="50">
        <f>'Расчет дотаций'!Z343-1</f>
        <v>0.19215307645045199</v>
      </c>
      <c r="V341" s="50">
        <f>U341*'Расчет дотаций'!AA343</f>
        <v>1.9215307645045199</v>
      </c>
      <c r="W341" s="51">
        <f t="shared" si="52"/>
        <v>47.011253849667817</v>
      </c>
      <c r="X341" s="50">
        <f>'Расчет дотаций'!AD343-1</f>
        <v>7.6456972361808928E-2</v>
      </c>
      <c r="Y341" s="50">
        <f>X341*'Расчет дотаций'!AE343</f>
        <v>0.76456972361808928</v>
      </c>
      <c r="Z341" s="51">
        <f t="shared" si="53"/>
        <v>18.705597655132319</v>
      </c>
      <c r="AA341" s="50" t="s">
        <v>439</v>
      </c>
      <c r="AB341" s="50" t="s">
        <v>439</v>
      </c>
      <c r="AC341" s="94" t="s">
        <v>439</v>
      </c>
      <c r="AD341" s="52">
        <f t="shared" si="54"/>
        <v>6.364057869846997</v>
      </c>
    </row>
    <row r="342" spans="1:30" ht="15" customHeight="1">
      <c r="A342" s="59" t="s">
        <v>320</v>
      </c>
      <c r="B342" s="49">
        <f>'Расчет дотаций'!AM344</f>
        <v>328.5</v>
      </c>
      <c r="C342" s="50">
        <f>'Расчет дотаций'!B344-1</f>
        <v>0</v>
      </c>
      <c r="D342" s="50">
        <f>C342*'Расчет дотаций'!C344</f>
        <v>0</v>
      </c>
      <c r="E342" s="51">
        <f t="shared" si="46"/>
        <v>0</v>
      </c>
      <c r="F342" s="50">
        <f>'Расчет дотаций'!F344-1</f>
        <v>2.2983014861995832E-2</v>
      </c>
      <c r="G342" s="50">
        <f>F342*'Расчет дотаций'!G344</f>
        <v>0.22983014861995832</v>
      </c>
      <c r="H342" s="51">
        <f t="shared" si="47"/>
        <v>11.863374809863481</v>
      </c>
      <c r="I342" s="50">
        <f>'Расчет дотаций'!J344-1</f>
        <v>0.125</v>
      </c>
      <c r="J342" s="50">
        <f>I342*'Расчет дотаций'!K344</f>
        <v>1.875</v>
      </c>
      <c r="K342" s="51">
        <f t="shared" si="48"/>
        <v>96.78376793497138</v>
      </c>
      <c r="L342" s="50">
        <f>'Расчет дотаций'!N344-1</f>
        <v>2.7649769585253559E-2</v>
      </c>
      <c r="M342" s="50">
        <f>L342*'Расчет дотаций'!O344</f>
        <v>0.41474654377880338</v>
      </c>
      <c r="N342" s="51">
        <f t="shared" si="49"/>
        <v>21.408391063956881</v>
      </c>
      <c r="O342" s="50">
        <f>'Расчет дотаций'!R344-1</f>
        <v>0.2039768897448242</v>
      </c>
      <c r="P342" s="50">
        <f>O342*'Расчет дотаций'!S344</f>
        <v>1.019884448724121</v>
      </c>
      <c r="Q342" s="51">
        <f t="shared" si="50"/>
        <v>52.644405229760821</v>
      </c>
      <c r="R342" s="50">
        <f>'Расчет дотаций'!V344-1</f>
        <v>1.3849624060150445E-2</v>
      </c>
      <c r="S342" s="50">
        <f>R342*'Расчет дотаций'!W344</f>
        <v>0.13849624060150445</v>
      </c>
      <c r="T342" s="51">
        <f t="shared" si="51"/>
        <v>7.1489002721290493</v>
      </c>
      <c r="U342" s="50">
        <f>'Расчет дотаций'!Z344-1</f>
        <v>0.19215307645045199</v>
      </c>
      <c r="V342" s="50">
        <f>U342*'Расчет дотаций'!AA344</f>
        <v>1.9215307645045199</v>
      </c>
      <c r="W342" s="51">
        <f t="shared" si="52"/>
        <v>99.185593382247234</v>
      </c>
      <c r="X342" s="50">
        <f>'Расчет дотаций'!AD344-1</f>
        <v>7.6456972361808928E-2</v>
      </c>
      <c r="Y342" s="50">
        <f>X342*'Расчет дотаций'!AE344</f>
        <v>0.76456972361808928</v>
      </c>
      <c r="Z342" s="51">
        <f t="shared" si="53"/>
        <v>39.465567307071126</v>
      </c>
      <c r="AA342" s="50" t="s">
        <v>439</v>
      </c>
      <c r="AB342" s="50" t="s">
        <v>439</v>
      </c>
      <c r="AC342" s="94" t="s">
        <v>439</v>
      </c>
      <c r="AD342" s="52">
        <f t="shared" si="54"/>
        <v>6.364057869846997</v>
      </c>
    </row>
    <row r="343" spans="1:30" ht="15" customHeight="1">
      <c r="A343" s="56" t="s">
        <v>321</v>
      </c>
      <c r="B343" s="49">
        <f>'Расчет дотаций'!AM345</f>
        <v>0</v>
      </c>
      <c r="C343" s="50">
        <f>'Расчет дотаций'!B345-1</f>
        <v>-1</v>
      </c>
      <c r="D343" s="50">
        <f>C343*'Расчет дотаций'!C345</f>
        <v>0</v>
      </c>
      <c r="E343" s="51" t="e">
        <f t="shared" si="46"/>
        <v>#DIV/0!</v>
      </c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8"/>
      <c r="AD343" s="58"/>
    </row>
    <row r="344" spans="1:30" ht="15" customHeight="1">
      <c r="A344" s="59" t="s">
        <v>322</v>
      </c>
      <c r="B344" s="49">
        <f>'Расчет дотаций'!AM346</f>
        <v>190.40000000000009</v>
      </c>
      <c r="C344" s="50">
        <f>'Расчет дотаций'!B346-1</f>
        <v>0</v>
      </c>
      <c r="D344" s="50">
        <f>C344*'Расчет дотаций'!C346</f>
        <v>0</v>
      </c>
      <c r="E344" s="51">
        <f t="shared" si="46"/>
        <v>0</v>
      </c>
      <c r="F344" s="50">
        <f>'Расчет дотаций'!F346-1</f>
        <v>0.16380597014925358</v>
      </c>
      <c r="G344" s="50">
        <f>F344*'Расчет дотаций'!G346</f>
        <v>1.6380597014925358</v>
      </c>
      <c r="H344" s="51">
        <f t="shared" si="47"/>
        <v>28.176607121321634</v>
      </c>
      <c r="I344" s="50">
        <f>'Расчет дотаций'!J346-1</f>
        <v>9.3421052631578849E-2</v>
      </c>
      <c r="J344" s="50">
        <f>I344*'Расчет дотаций'!K346</f>
        <v>1.4013157894736827</v>
      </c>
      <c r="K344" s="51">
        <f t="shared" si="48"/>
        <v>24.104325634119469</v>
      </c>
      <c r="L344" s="50">
        <f>'Расчет дотаций'!N346-1</f>
        <v>0.25499999999999989</v>
      </c>
      <c r="M344" s="50">
        <f>L344*'Расчет дотаций'!O346</f>
        <v>3.8249999999999984</v>
      </c>
      <c r="N344" s="51">
        <f t="shared" si="49"/>
        <v>65.794624054821924</v>
      </c>
      <c r="O344" s="50">
        <f>'Расчет дотаций'!R346-1</f>
        <v>2.7083333333333348E-2</v>
      </c>
      <c r="P344" s="50">
        <f>O344*'Расчет дотаций'!S346</f>
        <v>0.13541666666666674</v>
      </c>
      <c r="Q344" s="51">
        <f t="shared" si="50"/>
        <v>2.3293303723112357</v>
      </c>
      <c r="R344" s="50">
        <f>'Расчет дотаций'!V346-1</f>
        <v>0.22904708249496974</v>
      </c>
      <c r="S344" s="50">
        <f>R344*'Расчет дотаций'!W346</f>
        <v>2.2904708249496974</v>
      </c>
      <c r="T344" s="51">
        <f t="shared" si="51"/>
        <v>39.398867146693654</v>
      </c>
      <c r="U344" s="50">
        <f>'Расчет дотаций'!Z346-1</f>
        <v>-2.3142580969610638E-2</v>
      </c>
      <c r="V344" s="50">
        <f>U344*'Расчет дотаций'!AA346</f>
        <v>-0.23142580969610638</v>
      </c>
      <c r="W344" s="51">
        <f t="shared" si="52"/>
        <v>-3.9808036981798915</v>
      </c>
      <c r="X344" s="50">
        <f>'Расчет дотаций'!AD346-1</f>
        <v>0.20101522842639596</v>
      </c>
      <c r="Y344" s="50">
        <f>X344*'Расчет дотаций'!AE346</f>
        <v>2.0101522842639596</v>
      </c>
      <c r="Z344" s="51">
        <f t="shared" si="53"/>
        <v>34.5770493689121</v>
      </c>
      <c r="AA344" s="50" t="s">
        <v>439</v>
      </c>
      <c r="AB344" s="50" t="s">
        <v>439</v>
      </c>
      <c r="AC344" s="94" t="s">
        <v>439</v>
      </c>
      <c r="AD344" s="52">
        <f t="shared" si="54"/>
        <v>11.068989457150433</v>
      </c>
    </row>
    <row r="345" spans="1:30" ht="15" customHeight="1">
      <c r="A345" s="59" t="s">
        <v>323</v>
      </c>
      <c r="B345" s="49">
        <f>'Расчет дотаций'!AM347</f>
        <v>209.09999999999991</v>
      </c>
      <c r="C345" s="50">
        <f>'Расчет дотаций'!B347-1</f>
        <v>0</v>
      </c>
      <c r="D345" s="50">
        <f>C345*'Расчет дотаций'!C347</f>
        <v>0</v>
      </c>
      <c r="E345" s="51">
        <f t="shared" si="46"/>
        <v>0</v>
      </c>
      <c r="F345" s="50">
        <f>'Расчет дотаций'!F347-1</f>
        <v>0.16380597014925358</v>
      </c>
      <c r="G345" s="50">
        <f>F345*'Расчет дотаций'!G347</f>
        <v>1.6380597014925358</v>
      </c>
      <c r="H345" s="51">
        <f t="shared" si="47"/>
        <v>30.943952463594261</v>
      </c>
      <c r="I345" s="50">
        <f>'Расчет дотаций'!J347-1</f>
        <v>9.3421052631578849E-2</v>
      </c>
      <c r="J345" s="50">
        <f>I345*'Расчет дотаций'!K347</f>
        <v>1.4013157894736827</v>
      </c>
      <c r="K345" s="51">
        <f t="shared" si="48"/>
        <v>26.471714758899033</v>
      </c>
      <c r="L345" s="50">
        <f>'Расчет дотаций'!N347-1</f>
        <v>0.25499999999999989</v>
      </c>
      <c r="M345" s="50">
        <f>L345*'Расчет дотаций'!O347</f>
        <v>3.8249999999999984</v>
      </c>
      <c r="N345" s="51">
        <f t="shared" si="49"/>
        <v>72.256596060206149</v>
      </c>
      <c r="O345" s="50">
        <f>'Расчет дотаций'!R347-1</f>
        <v>2.7083333333333348E-2</v>
      </c>
      <c r="P345" s="50">
        <f>O345*'Расчет дотаций'!S347</f>
        <v>0.13541666666666674</v>
      </c>
      <c r="Q345" s="51">
        <f t="shared" si="50"/>
        <v>2.5581038910203726</v>
      </c>
      <c r="R345" s="50">
        <f>'Расчет дотаций'!V347-1</f>
        <v>0.22904708249496974</v>
      </c>
      <c r="S345" s="50">
        <f>R345*'Расчет дотаций'!W347</f>
        <v>2.2904708249496974</v>
      </c>
      <c r="T345" s="51">
        <f t="shared" si="51"/>
        <v>43.268398741458164</v>
      </c>
      <c r="U345" s="50">
        <f>'Расчет дотаций'!Z347-1</f>
        <v>-2.3142580969610638E-2</v>
      </c>
      <c r="V345" s="50">
        <f>U345*'Расчет дотаций'!AA347</f>
        <v>-0.23142580969610638</v>
      </c>
      <c r="W345" s="51">
        <f t="shared" si="52"/>
        <v>-4.3717754899654127</v>
      </c>
      <c r="X345" s="50">
        <f>'Расчет дотаций'!AD347-1</f>
        <v>0.20101522842639596</v>
      </c>
      <c r="Y345" s="50">
        <f>X345*'Расчет дотаций'!AE347</f>
        <v>2.0101522842639596</v>
      </c>
      <c r="Z345" s="51">
        <f t="shared" si="53"/>
        <v>37.973009574787362</v>
      </c>
      <c r="AA345" s="50" t="s">
        <v>439</v>
      </c>
      <c r="AB345" s="50" t="s">
        <v>439</v>
      </c>
      <c r="AC345" s="94" t="s">
        <v>439</v>
      </c>
      <c r="AD345" s="52">
        <f t="shared" si="54"/>
        <v>11.068989457150433</v>
      </c>
    </row>
    <row r="346" spans="1:30" ht="15" customHeight="1">
      <c r="A346" s="59" t="s">
        <v>324</v>
      </c>
      <c r="B346" s="49">
        <f>'Расчет дотаций'!AM348</f>
        <v>271.80000000000018</v>
      </c>
      <c r="C346" s="50">
        <f>'Расчет дотаций'!B348-1</f>
        <v>0</v>
      </c>
      <c r="D346" s="50">
        <f>C346*'Расчет дотаций'!C348</f>
        <v>0</v>
      </c>
      <c r="E346" s="51">
        <f t="shared" si="46"/>
        <v>0</v>
      </c>
      <c r="F346" s="50">
        <f>'Расчет дотаций'!F348-1</f>
        <v>0.16380597014925358</v>
      </c>
      <c r="G346" s="50">
        <f>F346*'Расчет дотаций'!G348</f>
        <v>1.6380597014925358</v>
      </c>
      <c r="H346" s="51">
        <f t="shared" si="47"/>
        <v>40.22269861121439</v>
      </c>
      <c r="I346" s="50">
        <f>'Расчет дотаций'!J348-1</f>
        <v>9.3421052631578849E-2</v>
      </c>
      <c r="J346" s="50">
        <f>I346*'Расчет дотаций'!K348</f>
        <v>1.4013157894736827</v>
      </c>
      <c r="K346" s="51">
        <f t="shared" si="48"/>
        <v>34.40943123610122</v>
      </c>
      <c r="L346" s="50">
        <f>'Расчет дотаций'!N348-1</f>
        <v>0.25499999999999989</v>
      </c>
      <c r="M346" s="50">
        <f>L346*'Расчет дотаций'!O348</f>
        <v>3.8249999999999984</v>
      </c>
      <c r="N346" s="51">
        <f t="shared" si="49"/>
        <v>93.923208078259449</v>
      </c>
      <c r="O346" s="50">
        <f>'Расчет дотаций'!R348-1</f>
        <v>2.7083333333333348E-2</v>
      </c>
      <c r="P346" s="50">
        <f>O346*'Расчет дотаций'!S348</f>
        <v>0.13541666666666674</v>
      </c>
      <c r="Q346" s="51">
        <f t="shared" si="50"/>
        <v>3.3251680419863123</v>
      </c>
      <c r="R346" s="50">
        <f>'Расчет дотаций'!V348-1</f>
        <v>0.22904708249496974</v>
      </c>
      <c r="S346" s="50">
        <f>R346*'Расчет дотаций'!W348</f>
        <v>2.2904708249496974</v>
      </c>
      <c r="T346" s="51">
        <f t="shared" si="51"/>
        <v>56.242710559198194</v>
      </c>
      <c r="U346" s="50">
        <f>'Расчет дотаций'!Z348-1</f>
        <v>-2.3142580969610638E-2</v>
      </c>
      <c r="V346" s="50">
        <f>U346*'Расчет дотаций'!AA348</f>
        <v>-0.23142580969610638</v>
      </c>
      <c r="W346" s="51">
        <f t="shared" si="52"/>
        <v>-5.68268090948159</v>
      </c>
      <c r="X346" s="50">
        <f>'Расчет дотаций'!AD348-1</f>
        <v>0.20101522842639596</v>
      </c>
      <c r="Y346" s="50">
        <f>X346*'Расчет дотаций'!AE348</f>
        <v>2.0101522842639596</v>
      </c>
      <c r="Z346" s="51">
        <f t="shared" si="53"/>
        <v>49.359464382722223</v>
      </c>
      <c r="AA346" s="50" t="s">
        <v>439</v>
      </c>
      <c r="AB346" s="50" t="s">
        <v>439</v>
      </c>
      <c r="AC346" s="94" t="s">
        <v>439</v>
      </c>
      <c r="AD346" s="52">
        <f t="shared" si="54"/>
        <v>11.068989457150433</v>
      </c>
    </row>
    <row r="347" spans="1:30" ht="15" customHeight="1">
      <c r="A347" s="59" t="s">
        <v>325</v>
      </c>
      <c r="B347" s="49">
        <f>'Расчет дотаций'!AM349</f>
        <v>260.30000000000018</v>
      </c>
      <c r="C347" s="50">
        <f>'Расчет дотаций'!B349-1</f>
        <v>0</v>
      </c>
      <c r="D347" s="50">
        <f>C347*'Расчет дотаций'!C349</f>
        <v>0</v>
      </c>
      <c r="E347" s="51">
        <f t="shared" si="46"/>
        <v>0</v>
      </c>
      <c r="F347" s="50">
        <f>'Расчет дотаций'!F349-1</f>
        <v>0.16380597014925358</v>
      </c>
      <c r="G347" s="50">
        <f>F347*'Расчет дотаций'!G349</f>
        <v>1.6380597014925358</v>
      </c>
      <c r="H347" s="51">
        <f t="shared" si="47"/>
        <v>38.520855218907677</v>
      </c>
      <c r="I347" s="50">
        <f>'Расчет дотаций'!J349-1</f>
        <v>9.3421052631578849E-2</v>
      </c>
      <c r="J347" s="50">
        <f>I347*'Расчет дотаций'!K349</f>
        <v>1.4013157894736827</v>
      </c>
      <c r="K347" s="51">
        <f t="shared" si="48"/>
        <v>32.953550223536233</v>
      </c>
      <c r="L347" s="50">
        <f>'Расчет дотаций'!N349-1</f>
        <v>0.25499999999999989</v>
      </c>
      <c r="M347" s="50">
        <f>L347*'Расчет дотаций'!O349</f>
        <v>3.8249999999999984</v>
      </c>
      <c r="N347" s="51">
        <f t="shared" si="49"/>
        <v>89.94926807494825</v>
      </c>
      <c r="O347" s="50">
        <f>'Расчет дотаций'!R349-1</f>
        <v>2.7083333333333348E-2</v>
      </c>
      <c r="P347" s="50">
        <f>O347*'Расчет дотаций'!S349</f>
        <v>0.13541666666666674</v>
      </c>
      <c r="Q347" s="51">
        <f t="shared" si="50"/>
        <v>3.1844784449191952</v>
      </c>
      <c r="R347" s="50">
        <f>'Расчет дотаций'!V349-1</f>
        <v>0.22904708249496974</v>
      </c>
      <c r="S347" s="50">
        <f>R347*'Расчет дотаций'!W349</f>
        <v>2.2904708249496974</v>
      </c>
      <c r="T347" s="51">
        <f t="shared" si="51"/>
        <v>53.863052091829623</v>
      </c>
      <c r="U347" s="50">
        <f>'Расчет дотаций'!Z349-1</f>
        <v>-2.3142580969610638E-2</v>
      </c>
      <c r="V347" s="50">
        <f>U347*'Расчет дотаций'!AA349</f>
        <v>-0.23142580969610638</v>
      </c>
      <c r="W347" s="51">
        <f t="shared" si="52"/>
        <v>-5.4422437113247168</v>
      </c>
      <c r="X347" s="50">
        <f>'Расчет дотаций'!AD349-1</f>
        <v>0.20101522842639596</v>
      </c>
      <c r="Y347" s="50">
        <f>X347*'Расчет дотаций'!AE349</f>
        <v>2.0101522842639596</v>
      </c>
      <c r="Z347" s="51">
        <f t="shared" si="53"/>
        <v>47.271039657183941</v>
      </c>
      <c r="AA347" s="50" t="s">
        <v>439</v>
      </c>
      <c r="AB347" s="50" t="s">
        <v>439</v>
      </c>
      <c r="AC347" s="94" t="s">
        <v>439</v>
      </c>
      <c r="AD347" s="52">
        <f t="shared" si="54"/>
        <v>11.068989457150433</v>
      </c>
    </row>
    <row r="348" spans="1:30" ht="15" customHeight="1">
      <c r="A348" s="59" t="s">
        <v>326</v>
      </c>
      <c r="B348" s="49">
        <f>'Расчет дотаций'!AM350</f>
        <v>150.29999999999995</v>
      </c>
      <c r="C348" s="50">
        <f>'Расчет дотаций'!B350-1</f>
        <v>0</v>
      </c>
      <c r="D348" s="50">
        <f>C348*'Расчет дотаций'!C350</f>
        <v>0</v>
      </c>
      <c r="E348" s="51">
        <f t="shared" si="46"/>
        <v>0</v>
      </c>
      <c r="F348" s="50">
        <f>'Расчет дотаций'!F350-1</f>
        <v>0.16380597014925358</v>
      </c>
      <c r="G348" s="50">
        <f>F348*'Расчет дотаций'!G350</f>
        <v>1.6380597014925358</v>
      </c>
      <c r="H348" s="51">
        <f t="shared" si="47"/>
        <v>22.242353205539064</v>
      </c>
      <c r="I348" s="50">
        <f>'Расчет дотаций'!J350-1</f>
        <v>9.3421052631578849E-2</v>
      </c>
      <c r="J348" s="50">
        <f>I348*'Расчет дотаций'!K350</f>
        <v>1.4013157894736827</v>
      </c>
      <c r="K348" s="51">
        <f t="shared" si="48"/>
        <v>19.027731842479795</v>
      </c>
      <c r="L348" s="50">
        <f>'Расчет дотаций'!N350-1</f>
        <v>0.25499999999999989</v>
      </c>
      <c r="M348" s="50">
        <f>L348*'Расчет дотаций'!O350</f>
        <v>3.8249999999999984</v>
      </c>
      <c r="N348" s="51">
        <f t="shared" si="49"/>
        <v>51.93766804327587</v>
      </c>
      <c r="O348" s="50">
        <f>'Расчет дотаций'!R350-1</f>
        <v>2.7083333333333348E-2</v>
      </c>
      <c r="P348" s="50">
        <f>O348*'Расчет дотаций'!S350</f>
        <v>0.13541666666666674</v>
      </c>
      <c r="Q348" s="51">
        <f t="shared" si="50"/>
        <v>1.8387518642771976</v>
      </c>
      <c r="R348" s="50">
        <f>'Расчет дотаций'!V350-1</f>
        <v>0.22904708249496974</v>
      </c>
      <c r="S348" s="50">
        <f>R348*'Расчет дотаций'!W350</f>
        <v>2.2904708249496974</v>
      </c>
      <c r="T348" s="51">
        <f t="shared" si="51"/>
        <v>31.101101534391024</v>
      </c>
      <c r="U348" s="50">
        <f>'Расчет дотаций'!Z350-1</f>
        <v>-2.3142580969610638E-2</v>
      </c>
      <c r="V348" s="50">
        <f>U348*'Расчет дотаций'!AA350</f>
        <v>-0.23142580969610638</v>
      </c>
      <c r="W348" s="51">
        <f t="shared" si="52"/>
        <v>-3.1424096419980949</v>
      </c>
      <c r="X348" s="50">
        <f>'Расчет дотаций'!AD350-1</f>
        <v>0.20101522842639596</v>
      </c>
      <c r="Y348" s="50">
        <f>X348*'Расчет дотаций'!AE350</f>
        <v>2.0101522842639596</v>
      </c>
      <c r="Z348" s="51">
        <f t="shared" si="53"/>
        <v>27.294803152035108</v>
      </c>
      <c r="AA348" s="50" t="s">
        <v>439</v>
      </c>
      <c r="AB348" s="50" t="s">
        <v>439</v>
      </c>
      <c r="AC348" s="94" t="s">
        <v>439</v>
      </c>
      <c r="AD348" s="52">
        <f t="shared" si="54"/>
        <v>11.068989457150433</v>
      </c>
    </row>
    <row r="349" spans="1:30" ht="15" customHeight="1">
      <c r="A349" s="59" t="s">
        <v>327</v>
      </c>
      <c r="B349" s="49">
        <f>'Расчет дотаций'!AM351</f>
        <v>199.79999999999995</v>
      </c>
      <c r="C349" s="50">
        <f>'Расчет дотаций'!B351-1</f>
        <v>0</v>
      </c>
      <c r="D349" s="50">
        <f>C349*'Расчет дотаций'!C351</f>
        <v>0</v>
      </c>
      <c r="E349" s="51">
        <f t="shared" si="46"/>
        <v>0</v>
      </c>
      <c r="F349" s="50">
        <f>'Расчет дотаций'!F351-1</f>
        <v>0.16380597014925358</v>
      </c>
      <c r="G349" s="50">
        <f>F349*'Расчет дотаций'!G351</f>
        <v>1.6380597014925358</v>
      </c>
      <c r="H349" s="51">
        <f t="shared" si="47"/>
        <v>29.567679111554931</v>
      </c>
      <c r="I349" s="50">
        <f>'Расчет дотаций'!J351-1</f>
        <v>9.3421052631578849E-2</v>
      </c>
      <c r="J349" s="50">
        <f>I349*'Расчет дотаций'!K351</f>
        <v>1.4013157894736827</v>
      </c>
      <c r="K349" s="51">
        <f t="shared" si="48"/>
        <v>25.294350113955179</v>
      </c>
      <c r="L349" s="50">
        <f>'Расчет дотаций'!N351-1</f>
        <v>0.25499999999999989</v>
      </c>
      <c r="M349" s="50">
        <f>L349*'Расчет дотаций'!O351</f>
        <v>3.8249999999999984</v>
      </c>
      <c r="N349" s="51">
        <f t="shared" si="49"/>
        <v>69.042888057528415</v>
      </c>
      <c r="O349" s="50">
        <f>'Расчет дотаций'!R351-1</f>
        <v>2.7083333333333348E-2</v>
      </c>
      <c r="P349" s="50">
        <f>O349*'Расчет дотаций'!S351</f>
        <v>0.13541666666666674</v>
      </c>
      <c r="Q349" s="51">
        <f t="shared" si="50"/>
        <v>2.4443288255660951</v>
      </c>
      <c r="R349" s="50">
        <f>'Расчет дотаций'!V351-1</f>
        <v>0.22904708249496974</v>
      </c>
      <c r="S349" s="50">
        <f>R349*'Расчет дотаций'!W351</f>
        <v>2.2904708249496974</v>
      </c>
      <c r="T349" s="51">
        <f t="shared" si="51"/>
        <v>41.343979285238376</v>
      </c>
      <c r="U349" s="50">
        <f>'Расчет дотаций'!Z351-1</f>
        <v>-2.3142580969610638E-2</v>
      </c>
      <c r="V349" s="50">
        <f>U349*'Расчет дотаций'!AA351</f>
        <v>-0.23142580969610638</v>
      </c>
      <c r="W349" s="51">
        <f t="shared" si="52"/>
        <v>-4.1773349731950722</v>
      </c>
      <c r="X349" s="50">
        <f>'Расчет дотаций'!AD351-1</f>
        <v>0.20101522842639596</v>
      </c>
      <c r="Y349" s="50">
        <f>X349*'Расчет дотаций'!AE351</f>
        <v>2.0101522842639596</v>
      </c>
      <c r="Z349" s="51">
        <f t="shared" si="53"/>
        <v>36.284109579352069</v>
      </c>
      <c r="AA349" s="50" t="s">
        <v>439</v>
      </c>
      <c r="AB349" s="50" t="s">
        <v>439</v>
      </c>
      <c r="AC349" s="94" t="s">
        <v>439</v>
      </c>
      <c r="AD349" s="52">
        <f t="shared" si="54"/>
        <v>11.068989457150433</v>
      </c>
    </row>
    <row r="350" spans="1:30" ht="15" customHeight="1">
      <c r="A350" s="59" t="s">
        <v>328</v>
      </c>
      <c r="B350" s="49">
        <f>'Расчет дотаций'!AM352</f>
        <v>220.5</v>
      </c>
      <c r="C350" s="50">
        <f>'Расчет дотаций'!B352-1</f>
        <v>0</v>
      </c>
      <c r="D350" s="50">
        <f>C350*'Расчет дотаций'!C352</f>
        <v>0</v>
      </c>
      <c r="E350" s="51">
        <f t="shared" si="46"/>
        <v>0</v>
      </c>
      <c r="F350" s="50">
        <f>'Расчет дотаций'!F352-1</f>
        <v>0.16380597014925358</v>
      </c>
      <c r="G350" s="50">
        <f>F350*'Расчет дотаций'!G352</f>
        <v>1.6380597014925358</v>
      </c>
      <c r="H350" s="51">
        <f t="shared" si="47"/>
        <v>32.630997217707019</v>
      </c>
      <c r="I350" s="50">
        <f>'Расчет дотаций'!J352-1</f>
        <v>9.3421052631578849E-2</v>
      </c>
      <c r="J350" s="50">
        <f>I350*'Расчет дотаций'!K352</f>
        <v>1.4013157894736827</v>
      </c>
      <c r="K350" s="51">
        <f t="shared" si="48"/>
        <v>27.914935936572167</v>
      </c>
      <c r="L350" s="50">
        <f>'Расчет дотаций'!N352-1</f>
        <v>0.25499999999999989</v>
      </c>
      <c r="M350" s="50">
        <f>L350*'Расчет дотаций'!O352</f>
        <v>3.8249999999999984</v>
      </c>
      <c r="N350" s="51">
        <f t="shared" si="49"/>
        <v>76.195980063488577</v>
      </c>
      <c r="O350" s="50">
        <f>'Расчет дотаций'!R352-1</f>
        <v>2.7083333333333348E-2</v>
      </c>
      <c r="P350" s="50">
        <f>O350*'Расчет дотаций'!S352</f>
        <v>0.13541666666666674</v>
      </c>
      <c r="Q350" s="51">
        <f t="shared" si="50"/>
        <v>2.6975701002869075</v>
      </c>
      <c r="R350" s="50">
        <f>'Расчет дотаций'!V352-1</f>
        <v>0.22904708249496974</v>
      </c>
      <c r="S350" s="50">
        <f>R350*'Расчет дотаций'!W352</f>
        <v>2.2904708249496974</v>
      </c>
      <c r="T350" s="51">
        <f t="shared" si="51"/>
        <v>45.627364526501822</v>
      </c>
      <c r="U350" s="50">
        <f>'Расчет дотаций'!Z352-1</f>
        <v>-2.3142580969610638E-2</v>
      </c>
      <c r="V350" s="50">
        <f>U350*'Расчет дотаций'!AA352</f>
        <v>-0.23142580969610638</v>
      </c>
      <c r="W350" s="51">
        <f t="shared" si="52"/>
        <v>-4.6101219298774456</v>
      </c>
      <c r="X350" s="50">
        <f>'Расчет дотаций'!AD352-1</f>
        <v>0.20101522842639596</v>
      </c>
      <c r="Y350" s="50">
        <f>X350*'Расчет дотаций'!AE352</f>
        <v>2.0101522842639596</v>
      </c>
      <c r="Z350" s="51">
        <f t="shared" si="53"/>
        <v>40.043274085320981</v>
      </c>
      <c r="AA350" s="50" t="s">
        <v>439</v>
      </c>
      <c r="AB350" s="50" t="s">
        <v>439</v>
      </c>
      <c r="AC350" s="94" t="s">
        <v>439</v>
      </c>
      <c r="AD350" s="52">
        <f t="shared" si="54"/>
        <v>11.068989457150433</v>
      </c>
    </row>
    <row r="351" spans="1:30" ht="15" customHeight="1">
      <c r="A351" s="59" t="s">
        <v>329</v>
      </c>
      <c r="B351" s="49">
        <f>'Расчет дотаций'!AM353</f>
        <v>154.40000000000009</v>
      </c>
      <c r="C351" s="50">
        <f>'Расчет дотаций'!B353-1</f>
        <v>0</v>
      </c>
      <c r="D351" s="50">
        <f>C351*'Расчет дотаций'!C353</f>
        <v>0</v>
      </c>
      <c r="E351" s="51">
        <f t="shared" si="46"/>
        <v>0</v>
      </c>
      <c r="F351" s="50">
        <f>'Расчет дотаций'!F353-1</f>
        <v>0.16380597014925358</v>
      </c>
      <c r="G351" s="50">
        <f>F351*'Расчет дотаций'!G353</f>
        <v>1.6380597014925358</v>
      </c>
      <c r="H351" s="51">
        <f t="shared" si="47"/>
        <v>22.849097371491915</v>
      </c>
      <c r="I351" s="50">
        <f>'Расчет дотаций'!J353-1</f>
        <v>9.3421052631578849E-2</v>
      </c>
      <c r="J351" s="50">
        <f>I351*'Расчет дотаций'!K353</f>
        <v>1.4013157894736827</v>
      </c>
      <c r="K351" s="51">
        <f t="shared" si="48"/>
        <v>19.546785073046461</v>
      </c>
      <c r="L351" s="50">
        <f>'Расчет дотаций'!N353-1</f>
        <v>0.25499999999999989</v>
      </c>
      <c r="M351" s="50">
        <f>L351*'Расчет дотаций'!O353</f>
        <v>3.8249999999999984</v>
      </c>
      <c r="N351" s="51">
        <f t="shared" si="49"/>
        <v>53.354464044456435</v>
      </c>
      <c r="O351" s="50">
        <f>'Расчет дотаций'!R353-1</f>
        <v>2.7083333333333348E-2</v>
      </c>
      <c r="P351" s="50">
        <f>O351*'Расчет дотаций'!S353</f>
        <v>0.13541666666666674</v>
      </c>
      <c r="Q351" s="51">
        <f t="shared" si="50"/>
        <v>1.8889107641011282</v>
      </c>
      <c r="R351" s="50">
        <f>'Расчет дотаций'!V353-1</f>
        <v>0.22904708249496974</v>
      </c>
      <c r="S351" s="50">
        <f>R351*'Расчет дотаций'!W353</f>
        <v>2.2904708249496974</v>
      </c>
      <c r="T351" s="51">
        <f t="shared" si="51"/>
        <v>31.949501509713762</v>
      </c>
      <c r="U351" s="50">
        <f>'Расчет дотаций'!Z353-1</f>
        <v>-2.3142580969610638E-2</v>
      </c>
      <c r="V351" s="50">
        <f>U351*'Расчет дотаций'!AA353</f>
        <v>-0.23142580969610638</v>
      </c>
      <c r="W351" s="51">
        <f t="shared" si="52"/>
        <v>-3.2281307300366349</v>
      </c>
      <c r="X351" s="50">
        <f>'Расчет дотаций'!AD353-1</f>
        <v>0.20101522842639596</v>
      </c>
      <c r="Y351" s="50">
        <f>X351*'Расчет дотаций'!AE353</f>
        <v>2.0101522842639596</v>
      </c>
      <c r="Z351" s="51">
        <f t="shared" si="53"/>
        <v>28.039371967227044</v>
      </c>
      <c r="AA351" s="50" t="s">
        <v>439</v>
      </c>
      <c r="AB351" s="50" t="s">
        <v>439</v>
      </c>
      <c r="AC351" s="94" t="s">
        <v>439</v>
      </c>
      <c r="AD351" s="52">
        <f t="shared" si="54"/>
        <v>11.068989457150433</v>
      </c>
    </row>
    <row r="352" spans="1:30" ht="15" customHeight="1">
      <c r="A352" s="59" t="s">
        <v>330</v>
      </c>
      <c r="B352" s="49">
        <f>'Расчет дотаций'!AM354</f>
        <v>240.09999999999991</v>
      </c>
      <c r="C352" s="50">
        <f>'Расчет дотаций'!B354-1</f>
        <v>0</v>
      </c>
      <c r="D352" s="50">
        <f>C352*'Расчет дотаций'!C354</f>
        <v>0</v>
      </c>
      <c r="E352" s="51">
        <f t="shared" si="46"/>
        <v>0</v>
      </c>
      <c r="F352" s="50">
        <f>'Расчет дотаций'!F354-1</f>
        <v>0.16380597014925358</v>
      </c>
      <c r="G352" s="50">
        <f>F352*'Расчет дотаций'!G354</f>
        <v>1.6380597014925358</v>
      </c>
      <c r="H352" s="51">
        <f t="shared" si="47"/>
        <v>35.531530303725404</v>
      </c>
      <c r="I352" s="50">
        <f>'Расчет дотаций'!J354-1</f>
        <v>9.3421052631578849E-2</v>
      </c>
      <c r="J352" s="50">
        <f>I352*'Расчет дотаций'!K354</f>
        <v>1.4013157894736827</v>
      </c>
      <c r="K352" s="51">
        <f t="shared" si="48"/>
        <v>30.396263575378565</v>
      </c>
      <c r="L352" s="50">
        <f>'Расчет дотаций'!N354-1</f>
        <v>0.25499999999999989</v>
      </c>
      <c r="M352" s="50">
        <f>L352*'Расчет дотаций'!O354</f>
        <v>3.8249999999999984</v>
      </c>
      <c r="N352" s="51">
        <f t="shared" si="49"/>
        <v>82.968956069131977</v>
      </c>
      <c r="O352" s="50">
        <f>'Расчет дотаций'!R354-1</f>
        <v>2.7083333333333348E-2</v>
      </c>
      <c r="P352" s="50">
        <f>O352*'Расчет дотаций'!S354</f>
        <v>0.13541666666666674</v>
      </c>
      <c r="Q352" s="51">
        <f t="shared" si="50"/>
        <v>2.9373541092012987</v>
      </c>
      <c r="R352" s="50">
        <f>'Расчет дотаций'!V354-1</f>
        <v>0.22904708249496974</v>
      </c>
      <c r="S352" s="50">
        <f>R352*'Расчет дотаций'!W354</f>
        <v>2.2904708249496974</v>
      </c>
      <c r="T352" s="51">
        <f t="shared" si="51"/>
        <v>49.683130262190851</v>
      </c>
      <c r="U352" s="50">
        <f>'Расчет дотаций'!Z354-1</f>
        <v>-2.3142580969610638E-2</v>
      </c>
      <c r="V352" s="50">
        <f>U352*'Расчет дотаций'!AA354</f>
        <v>-0.23142580969610638</v>
      </c>
      <c r="W352" s="51">
        <f t="shared" si="52"/>
        <v>-5.0199105458665505</v>
      </c>
      <c r="X352" s="50">
        <f>'Расчет дотаций'!AD354-1</f>
        <v>0.20101522842639596</v>
      </c>
      <c r="Y352" s="50">
        <f>X352*'Расчет дотаций'!AE354</f>
        <v>2.0101522842639596</v>
      </c>
      <c r="Z352" s="51">
        <f t="shared" si="53"/>
        <v>43.602676226238387</v>
      </c>
      <c r="AA352" s="50" t="s">
        <v>439</v>
      </c>
      <c r="AB352" s="50" t="s">
        <v>439</v>
      </c>
      <c r="AC352" s="94" t="s">
        <v>439</v>
      </c>
      <c r="AD352" s="52">
        <f t="shared" si="54"/>
        <v>11.068989457150433</v>
      </c>
    </row>
    <row r="353" spans="1:30" ht="15" customHeight="1">
      <c r="A353" s="59" t="s">
        <v>331</v>
      </c>
      <c r="B353" s="49">
        <f>'Расчет дотаций'!AM355</f>
        <v>141.40000000000009</v>
      </c>
      <c r="C353" s="50">
        <f>'Расчет дотаций'!B355-1</f>
        <v>0</v>
      </c>
      <c r="D353" s="50">
        <f>C353*'Расчет дотаций'!C355</f>
        <v>0</v>
      </c>
      <c r="E353" s="51">
        <f t="shared" si="46"/>
        <v>0</v>
      </c>
      <c r="F353" s="50">
        <f>'Расчет дотаций'!F355-1</f>
        <v>0.16380597014925358</v>
      </c>
      <c r="G353" s="50">
        <f>F353*'Расчет дотаций'!G355</f>
        <v>1.6380597014925358</v>
      </c>
      <c r="H353" s="51">
        <f t="shared" si="47"/>
        <v>20.925274406275626</v>
      </c>
      <c r="I353" s="50">
        <f>'Расчет дотаций'!J355-1</f>
        <v>9.3421052631578849E-2</v>
      </c>
      <c r="J353" s="50">
        <f>I353*'Расчет дотаций'!K355</f>
        <v>1.4013157894736827</v>
      </c>
      <c r="K353" s="51">
        <f t="shared" si="48"/>
        <v>17.901006537103431</v>
      </c>
      <c r="L353" s="50">
        <f>'Расчет дотаций'!N355-1</f>
        <v>0.25499999999999989</v>
      </c>
      <c r="M353" s="50">
        <f>L353*'Расчет дотаций'!O355</f>
        <v>3.8249999999999984</v>
      </c>
      <c r="N353" s="51">
        <f t="shared" si="49"/>
        <v>48.862184040713345</v>
      </c>
      <c r="O353" s="50">
        <f>'Расчет дотаций'!R355-1</f>
        <v>2.7083333333333348E-2</v>
      </c>
      <c r="P353" s="50">
        <f>O353*'Расчет дотаций'!S355</f>
        <v>0.13541666666666674</v>
      </c>
      <c r="Q353" s="51">
        <f t="shared" si="50"/>
        <v>1.7298703500252559</v>
      </c>
      <c r="R353" s="50">
        <f>'Расчет дотаций'!V355-1</f>
        <v>0.22904708249496974</v>
      </c>
      <c r="S353" s="50">
        <f>R353*'Расчет дотаций'!W355</f>
        <v>2.2904708249496974</v>
      </c>
      <c r="T353" s="51">
        <f t="shared" si="51"/>
        <v>29.259452807471025</v>
      </c>
      <c r="U353" s="50">
        <f>'Расчет дотаций'!Z355-1</f>
        <v>-2.3142580969610638E-2</v>
      </c>
      <c r="V353" s="50">
        <f>U353*'Расчет дотаций'!AA355</f>
        <v>-0.23142580969610638</v>
      </c>
      <c r="W353" s="51">
        <f t="shared" si="52"/>
        <v>-2.9563321582071258</v>
      </c>
      <c r="X353" s="50">
        <f>'Расчет дотаций'!AD355-1</f>
        <v>0.20101522842639596</v>
      </c>
      <c r="Y353" s="50">
        <f>X353*'Расчет дотаций'!AE355</f>
        <v>2.0101522842639596</v>
      </c>
      <c r="Z353" s="51">
        <f t="shared" si="53"/>
        <v>25.678544016618552</v>
      </c>
      <c r="AA353" s="50" t="s">
        <v>439</v>
      </c>
      <c r="AB353" s="50" t="s">
        <v>439</v>
      </c>
      <c r="AC353" s="94" t="s">
        <v>439</v>
      </c>
      <c r="AD353" s="52">
        <f t="shared" si="54"/>
        <v>11.068989457150433</v>
      </c>
    </row>
    <row r="354" spans="1:30" ht="15" customHeight="1">
      <c r="A354" s="59" t="s">
        <v>332</v>
      </c>
      <c r="B354" s="49">
        <f>'Расчет дотаций'!AM356</f>
        <v>200.29999999999995</v>
      </c>
      <c r="C354" s="50">
        <f>'Расчет дотаций'!B356-1</f>
        <v>0</v>
      </c>
      <c r="D354" s="50">
        <f>C354*'Расчет дотаций'!C356</f>
        <v>0</v>
      </c>
      <c r="E354" s="51">
        <f t="shared" si="46"/>
        <v>0</v>
      </c>
      <c r="F354" s="50">
        <f>'Расчет дотаций'!F356-1</f>
        <v>0.16380597014925358</v>
      </c>
      <c r="G354" s="50">
        <f>F354*'Расчет дотаций'!G356</f>
        <v>1.6380597014925358</v>
      </c>
      <c r="H354" s="51">
        <f t="shared" si="47"/>
        <v>29.641672302524782</v>
      </c>
      <c r="I354" s="50">
        <f>'Расчет дотаций'!J356-1</f>
        <v>9.3421052631578849E-2</v>
      </c>
      <c r="J354" s="50">
        <f>I354*'Расчет дотаций'!K356</f>
        <v>1.4013157894736827</v>
      </c>
      <c r="K354" s="51">
        <f t="shared" si="48"/>
        <v>25.357649288414528</v>
      </c>
      <c r="L354" s="50">
        <f>'Расчет дотаций'!N356-1</f>
        <v>0.25499999999999989</v>
      </c>
      <c r="M354" s="50">
        <f>L354*'Расчет дотаций'!O356</f>
        <v>3.8249999999999984</v>
      </c>
      <c r="N354" s="51">
        <f t="shared" si="49"/>
        <v>69.215668057672374</v>
      </c>
      <c r="O354" s="50">
        <f>'Расчет дотаций'!R356-1</f>
        <v>2.7083333333333348E-2</v>
      </c>
      <c r="P354" s="50">
        <f>O354*'Расчет дотаций'!S356</f>
        <v>0.13541666666666674</v>
      </c>
      <c r="Q354" s="51">
        <f t="shared" si="50"/>
        <v>2.4504457645690132</v>
      </c>
      <c r="R354" s="50">
        <f>'Расчет дотаций'!V356-1</f>
        <v>0.22904708249496974</v>
      </c>
      <c r="S354" s="50">
        <f>R354*'Расчет дотаций'!W356</f>
        <v>2.2904708249496974</v>
      </c>
      <c r="T354" s="51">
        <f t="shared" si="51"/>
        <v>41.447442696863092</v>
      </c>
      <c r="U354" s="50">
        <f>'Расчет дотаций'!Z356-1</f>
        <v>-2.3142580969610638E-2</v>
      </c>
      <c r="V354" s="50">
        <f>U354*'Расчет дотаций'!AA356</f>
        <v>-0.23142580969610638</v>
      </c>
      <c r="W354" s="51">
        <f t="shared" si="52"/>
        <v>-4.1877887644192846</v>
      </c>
      <c r="X354" s="50">
        <f>'Расчет дотаций'!AD356-1</f>
        <v>0.20101522842639596</v>
      </c>
      <c r="Y354" s="50">
        <f>X354*'Расчет дотаций'!AE356</f>
        <v>2.0101522842639596</v>
      </c>
      <c r="Z354" s="51">
        <f t="shared" si="53"/>
        <v>36.374910654375469</v>
      </c>
      <c r="AA354" s="50" t="s">
        <v>439</v>
      </c>
      <c r="AB354" s="50" t="s">
        <v>439</v>
      </c>
      <c r="AC354" s="94" t="s">
        <v>439</v>
      </c>
      <c r="AD354" s="52">
        <f t="shared" si="54"/>
        <v>11.068989457150433</v>
      </c>
    </row>
    <row r="355" spans="1:30" ht="15" customHeight="1">
      <c r="A355" s="56" t="s">
        <v>333</v>
      </c>
      <c r="B355" s="49">
        <f>'Расчет дотаций'!AM357</f>
        <v>0</v>
      </c>
      <c r="C355" s="50">
        <f>'Расчет дотаций'!B357-1</f>
        <v>-1</v>
      </c>
      <c r="D355" s="50">
        <f>C355*'Расчет дотаций'!C357</f>
        <v>0</v>
      </c>
      <c r="E355" s="51" t="e">
        <f t="shared" si="46"/>
        <v>#DIV/0!</v>
      </c>
      <c r="F355" s="58"/>
      <c r="G355" s="58"/>
      <c r="H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8"/>
      <c r="AD355" s="58"/>
    </row>
    <row r="356" spans="1:30" ht="15" customHeight="1">
      <c r="A356" s="59" t="s">
        <v>334</v>
      </c>
      <c r="B356" s="49">
        <f>'Расчет дотаций'!AM358</f>
        <v>104.09999999999991</v>
      </c>
      <c r="C356" s="50">
        <f>'Расчет дотаций'!B358-1</f>
        <v>0</v>
      </c>
      <c r="D356" s="50">
        <f>C356*'Расчет дотаций'!C358</f>
        <v>0</v>
      </c>
      <c r="E356" s="51">
        <f t="shared" si="46"/>
        <v>0</v>
      </c>
      <c r="F356" s="50">
        <f>'Расчет дотаций'!F358-1</f>
        <v>-7.3270348837209398E-2</v>
      </c>
      <c r="G356" s="50">
        <f>F356*'Расчет дотаций'!G358</f>
        <v>-0.73270348837209398</v>
      </c>
      <c r="H356" s="51">
        <f t="shared" si="47"/>
        <v>-10.081979395240383</v>
      </c>
      <c r="I356" s="50">
        <f>'Расчет дотаций'!J358-1</f>
        <v>0.22947368421052627</v>
      </c>
      <c r="J356" s="50">
        <f>I356*'Расчет дотаций'!K358</f>
        <v>3.4421052631578943</v>
      </c>
      <c r="K356" s="51">
        <f t="shared" si="48"/>
        <v>47.363271623708684</v>
      </c>
      <c r="L356" s="50">
        <f>'Расчет дотаций'!N358-1</f>
        <v>0.2433333333333334</v>
      </c>
      <c r="M356" s="50">
        <f>L356*'Расчет дотаций'!O358</f>
        <v>3.6500000000000012</v>
      </c>
      <c r="N356" s="51">
        <f t="shared" si="49"/>
        <v>50.223897356333318</v>
      </c>
      <c r="O356" s="50">
        <f>'Расчет дотаций'!R358-1</f>
        <v>0.24757692307692292</v>
      </c>
      <c r="P356" s="50">
        <f>O356*'Расчет дотаций'!S358</f>
        <v>1.2378846153846146</v>
      </c>
      <c r="Q356" s="51">
        <f t="shared" si="50"/>
        <v>17.033257496455068</v>
      </c>
      <c r="R356" s="50">
        <f>'Расчет дотаций'!V358-1</f>
        <v>5.6298850574712622E-2</v>
      </c>
      <c r="S356" s="50">
        <f>R356*'Расчет дотаций'!W358</f>
        <v>0.56298850574712622</v>
      </c>
      <c r="T356" s="51">
        <f t="shared" si="51"/>
        <v>7.7467060069696236</v>
      </c>
      <c r="U356" s="50">
        <f>'Расчет дотаций'!Z358-1</f>
        <v>5.9610224624546904E-2</v>
      </c>
      <c r="V356" s="50">
        <f>U356*'Расчет дотаций'!AA358</f>
        <v>0.59610224624546904</v>
      </c>
      <c r="W356" s="51">
        <f t="shared" si="52"/>
        <v>8.2023501450170286</v>
      </c>
      <c r="X356" s="50">
        <f>'Расчет дотаций'!AD358-1</f>
        <v>-0.11909547038327528</v>
      </c>
      <c r="Y356" s="50">
        <f>X356*'Расчет дотаций'!AE358</f>
        <v>-1.1909547038327528</v>
      </c>
      <c r="Z356" s="51">
        <f t="shared" si="53"/>
        <v>-16.387503233243425</v>
      </c>
      <c r="AA356" s="50" t="s">
        <v>439</v>
      </c>
      <c r="AB356" s="50" t="s">
        <v>439</v>
      </c>
      <c r="AC356" s="94" t="s">
        <v>439</v>
      </c>
      <c r="AD356" s="52">
        <f t="shared" si="54"/>
        <v>7.5654224383302582</v>
      </c>
    </row>
    <row r="357" spans="1:30" ht="15" customHeight="1">
      <c r="A357" s="59" t="s">
        <v>49</v>
      </c>
      <c r="B357" s="49">
        <f>'Расчет дотаций'!AM359</f>
        <v>237.80000000000018</v>
      </c>
      <c r="C357" s="50">
        <f>'Расчет дотаций'!B359-1</f>
        <v>0</v>
      </c>
      <c r="D357" s="50">
        <f>C357*'Расчет дотаций'!C359</f>
        <v>0</v>
      </c>
      <c r="E357" s="51">
        <f t="shared" si="46"/>
        <v>0</v>
      </c>
      <c r="F357" s="50">
        <f>'Расчет дотаций'!F359-1</f>
        <v>-7.3270348837209398E-2</v>
      </c>
      <c r="G357" s="50">
        <f>F357*'Расчет дотаций'!G359</f>
        <v>-0.73270348837209398</v>
      </c>
      <c r="H357" s="51">
        <f t="shared" si="47"/>
        <v>-23.030688762614474</v>
      </c>
      <c r="I357" s="50">
        <f>'Расчет дотаций'!J359-1</f>
        <v>0.22947368421052627</v>
      </c>
      <c r="J357" s="50">
        <f>I357*'Расчет дотаций'!K359</f>
        <v>3.4421052631578943</v>
      </c>
      <c r="K357" s="51">
        <f t="shared" si="48"/>
        <v>108.19390962649321</v>
      </c>
      <c r="L357" s="50">
        <f>'Расчет дотаций'!N359-1</f>
        <v>0.2433333333333334</v>
      </c>
      <c r="M357" s="50">
        <f>L357*'Расчет дотаций'!O359</f>
        <v>3.6500000000000012</v>
      </c>
      <c r="N357" s="51">
        <f t="shared" si="49"/>
        <v>114.72855707335333</v>
      </c>
      <c r="O357" s="50">
        <f>'Расчет дотаций'!R359-1</f>
        <v>0.24757692307692292</v>
      </c>
      <c r="P357" s="50">
        <f>O357*'Расчет дотаций'!S359</f>
        <v>1.2378846153846146</v>
      </c>
      <c r="Q357" s="51">
        <f t="shared" si="50"/>
        <v>38.909785135994454</v>
      </c>
      <c r="R357" s="50">
        <f>'Расчет дотаций'!V359-1</f>
        <v>5.6298850574712622E-2</v>
      </c>
      <c r="S357" s="50">
        <f>R357*'Расчет дотаций'!W359</f>
        <v>0.56298850574712622</v>
      </c>
      <c r="T357" s="51">
        <f t="shared" si="51"/>
        <v>17.696125729657826</v>
      </c>
      <c r="U357" s="50">
        <f>'Расчет дотаций'!Z359-1</f>
        <v>5.9610224624546904E-2</v>
      </c>
      <c r="V357" s="50">
        <f>U357*'Расчет дотаций'!AA359</f>
        <v>0.59610224624546904</v>
      </c>
      <c r="W357" s="51">
        <f t="shared" si="52"/>
        <v>18.736972761623942</v>
      </c>
      <c r="X357" s="50">
        <f>'Расчет дотаций'!AD359-1</f>
        <v>-0.11909547038327528</v>
      </c>
      <c r="Y357" s="50">
        <f>X357*'Расчет дотаций'!AE359</f>
        <v>-1.1909547038327528</v>
      </c>
      <c r="Z357" s="51">
        <f t="shared" si="53"/>
        <v>-37.434661564508097</v>
      </c>
      <c r="AA357" s="50" t="s">
        <v>439</v>
      </c>
      <c r="AB357" s="50" t="s">
        <v>439</v>
      </c>
      <c r="AC357" s="94" t="s">
        <v>439</v>
      </c>
      <c r="AD357" s="52">
        <f t="shared" si="54"/>
        <v>7.5654224383302582</v>
      </c>
    </row>
    <row r="358" spans="1:30" ht="15" customHeight="1">
      <c r="A358" s="59" t="s">
        <v>335</v>
      </c>
      <c r="B358" s="49">
        <f>'Расчет дотаций'!AM360</f>
        <v>122.59999999999991</v>
      </c>
      <c r="C358" s="50">
        <f>'Расчет дотаций'!B360-1</f>
        <v>0</v>
      </c>
      <c r="D358" s="50">
        <f>C358*'Расчет дотаций'!C360</f>
        <v>0</v>
      </c>
      <c r="E358" s="51">
        <f t="shared" si="46"/>
        <v>0</v>
      </c>
      <c r="F358" s="50">
        <f>'Расчет дотаций'!F360-1</f>
        <v>-7.3270348837209398E-2</v>
      </c>
      <c r="G358" s="50">
        <f>F358*'Расчет дотаций'!G360</f>
        <v>-0.73270348837209398</v>
      </c>
      <c r="H358" s="51">
        <f t="shared" si="47"/>
        <v>-11.87368562782393</v>
      </c>
      <c r="I358" s="50">
        <f>'Расчет дотаций'!J360-1</f>
        <v>0.22947368421052627</v>
      </c>
      <c r="J358" s="50">
        <f>I358*'Расчет дотаций'!K360</f>
        <v>3.4421052631578943</v>
      </c>
      <c r="K358" s="51">
        <f t="shared" si="48"/>
        <v>55.78037561063099</v>
      </c>
      <c r="L358" s="50">
        <f>'Расчет дотаций'!N360-1</f>
        <v>0.2433333333333334</v>
      </c>
      <c r="M358" s="50">
        <f>L358*'Расчет дотаций'!O360</f>
        <v>3.6500000000000012</v>
      </c>
      <c r="N358" s="51">
        <f t="shared" si="49"/>
        <v>59.149373831762396</v>
      </c>
      <c r="O358" s="50">
        <f>'Расчет дотаций'!R360-1</f>
        <v>0.24757692307692292</v>
      </c>
      <c r="P358" s="50">
        <f>O358*'Расчет дотаций'!S360</f>
        <v>1.2378846153846146</v>
      </c>
      <c r="Q358" s="51">
        <f t="shared" si="50"/>
        <v>20.060301335882727</v>
      </c>
      <c r="R358" s="50">
        <f>'Расчет дотаций'!V360-1</f>
        <v>5.6298850574712622E-2</v>
      </c>
      <c r="S358" s="50">
        <f>R358*'Расчет дотаций'!W360</f>
        <v>0.56298850574712622</v>
      </c>
      <c r="T358" s="51">
        <f t="shared" si="51"/>
        <v>9.1234020792937169</v>
      </c>
      <c r="U358" s="50">
        <f>'Расчет дотаций'!Z360-1</f>
        <v>5.9610224624546904E-2</v>
      </c>
      <c r="V358" s="50">
        <f>U358*'Расчет дотаций'!AA360</f>
        <v>0.59610224624546904</v>
      </c>
      <c r="W358" s="51">
        <f t="shared" si="52"/>
        <v>9.6600204397606895</v>
      </c>
      <c r="X358" s="50">
        <f>'Расчет дотаций'!AD360-1</f>
        <v>-0.11909547038327528</v>
      </c>
      <c r="Y358" s="50">
        <f>X358*'Расчет дотаций'!AE360</f>
        <v>-1.1909547038327528</v>
      </c>
      <c r="Z358" s="51">
        <f t="shared" si="53"/>
        <v>-19.299787669506667</v>
      </c>
      <c r="AA358" s="50" t="s">
        <v>439</v>
      </c>
      <c r="AB358" s="50" t="s">
        <v>439</v>
      </c>
      <c r="AC358" s="94" t="s">
        <v>439</v>
      </c>
      <c r="AD358" s="52">
        <f t="shared" si="54"/>
        <v>7.5654224383302582</v>
      </c>
    </row>
    <row r="359" spans="1:30" ht="15" customHeight="1">
      <c r="A359" s="59" t="s">
        <v>336</v>
      </c>
      <c r="B359" s="49">
        <f>'Расчет дотаций'!AM361</f>
        <v>102</v>
      </c>
      <c r="C359" s="50">
        <f>'Расчет дотаций'!B361-1</f>
        <v>0</v>
      </c>
      <c r="D359" s="50">
        <f>C359*'Расчет дотаций'!C361</f>
        <v>0</v>
      </c>
      <c r="E359" s="51">
        <f t="shared" si="46"/>
        <v>0</v>
      </c>
      <c r="F359" s="50">
        <f>'Расчет дотаций'!F361-1</f>
        <v>-7.3270348837209398E-2</v>
      </c>
      <c r="G359" s="50">
        <f>F359*'Расчет дотаций'!G361</f>
        <v>-0.73270348837209398</v>
      </c>
      <c r="H359" s="51">
        <f t="shared" si="47"/>
        <v>-9.8785965255957731</v>
      </c>
      <c r="I359" s="50">
        <f>'Расчет дотаций'!J361-1</f>
        <v>0.22947368421052627</v>
      </c>
      <c r="J359" s="50">
        <f>I359*'Расчет дотаций'!K361</f>
        <v>3.4421052631578943</v>
      </c>
      <c r="K359" s="51">
        <f t="shared" si="48"/>
        <v>46.407816576544576</v>
      </c>
      <c r="L359" s="50">
        <f>'Расчет дотаций'!N361-1</f>
        <v>0.2433333333333334</v>
      </c>
      <c r="M359" s="50">
        <f>L359*'Расчет дотаций'!O361</f>
        <v>3.6500000000000012</v>
      </c>
      <c r="N359" s="51">
        <f t="shared" si="49"/>
        <v>49.210735161825191</v>
      </c>
      <c r="O359" s="50">
        <f>'Расчет дотаций'!R361-1</f>
        <v>0.24757692307692292</v>
      </c>
      <c r="P359" s="50">
        <f>O359*'Расчет дотаций'!S361</f>
        <v>1.2378846153846146</v>
      </c>
      <c r="Q359" s="51">
        <f t="shared" si="50"/>
        <v>16.689647114682217</v>
      </c>
      <c r="R359" s="50">
        <f>'Расчет дотаций'!V361-1</f>
        <v>5.6298850574712622E-2</v>
      </c>
      <c r="S359" s="50">
        <f>R359*'Расчет дотаций'!W361</f>
        <v>0.56298850574712622</v>
      </c>
      <c r="T359" s="51">
        <f t="shared" si="51"/>
        <v>7.5904323987598685</v>
      </c>
      <c r="U359" s="50">
        <f>'Расчет дотаций'!Z361-1</f>
        <v>5.9610224624546904E-2</v>
      </c>
      <c r="V359" s="50">
        <f>U359*'Расчет дотаций'!AA361</f>
        <v>0.59610224624546904</v>
      </c>
      <c r="W359" s="51">
        <f t="shared" si="52"/>
        <v>8.0368848683164025</v>
      </c>
      <c r="X359" s="50">
        <f>'Расчет дотаций'!AD361-1</f>
        <v>-0.11909547038327528</v>
      </c>
      <c r="Y359" s="50">
        <f>X359*'Расчет дотаций'!AE361</f>
        <v>-1.1909547038327528</v>
      </c>
      <c r="Z359" s="51">
        <f t="shared" si="53"/>
        <v>-16.056919594532477</v>
      </c>
      <c r="AA359" s="50" t="s">
        <v>439</v>
      </c>
      <c r="AB359" s="50" t="s">
        <v>439</v>
      </c>
      <c r="AC359" s="94" t="s">
        <v>439</v>
      </c>
      <c r="AD359" s="52">
        <f t="shared" si="54"/>
        <v>7.5654224383302582</v>
      </c>
    </row>
    <row r="360" spans="1:30" ht="15" customHeight="1">
      <c r="A360" s="59" t="s">
        <v>337</v>
      </c>
      <c r="B360" s="49">
        <f>'Расчет дотаций'!AM362</f>
        <v>114.20000000000005</v>
      </c>
      <c r="C360" s="50">
        <f>'Расчет дотаций'!B362-1</f>
        <v>0</v>
      </c>
      <c r="D360" s="50">
        <f>C360*'Расчет дотаций'!C362</f>
        <v>0</v>
      </c>
      <c r="E360" s="51">
        <f t="shared" si="46"/>
        <v>0</v>
      </c>
      <c r="F360" s="50">
        <f>'Расчет дотаций'!F362-1</f>
        <v>-7.3270348837209398E-2</v>
      </c>
      <c r="G360" s="50">
        <f>F360*'Расчет дотаций'!G362</f>
        <v>-0.73270348837209398</v>
      </c>
      <c r="H360" s="51">
        <f t="shared" si="47"/>
        <v>-11.060154149245466</v>
      </c>
      <c r="I360" s="50">
        <f>'Расчет дотаций'!J362-1</f>
        <v>0.22947368421052627</v>
      </c>
      <c r="J360" s="50">
        <f>I360*'Расчет дотаций'!K362</f>
        <v>3.4421052631578943</v>
      </c>
      <c r="K360" s="51">
        <f t="shared" si="48"/>
        <v>51.958555421974438</v>
      </c>
      <c r="L360" s="50">
        <f>'Расчет дотаций'!N362-1</f>
        <v>0.2433333333333334</v>
      </c>
      <c r="M360" s="50">
        <f>L360*'Расчет дотаций'!O362</f>
        <v>3.6500000000000012</v>
      </c>
      <c r="N360" s="51">
        <f t="shared" si="49"/>
        <v>55.096725053729799</v>
      </c>
      <c r="O360" s="50">
        <f>'Расчет дотаций'!R362-1</f>
        <v>0.24757692307692292</v>
      </c>
      <c r="P360" s="50">
        <f>O360*'Расчет дотаций'!S362</f>
        <v>1.2378846153846146</v>
      </c>
      <c r="Q360" s="51">
        <f t="shared" si="50"/>
        <v>18.685859808791271</v>
      </c>
      <c r="R360" s="50">
        <f>'Расчет дотаций'!V362-1</f>
        <v>5.6298850574712622E-2</v>
      </c>
      <c r="S360" s="50">
        <f>R360*'Расчет дотаций'!W362</f>
        <v>0.56298850574712622</v>
      </c>
      <c r="T360" s="51">
        <f t="shared" si="51"/>
        <v>8.4983076464546805</v>
      </c>
      <c r="U360" s="50">
        <f>'Расчет дотаций'!Z362-1</f>
        <v>5.9610224624546904E-2</v>
      </c>
      <c r="V360" s="50">
        <f>U360*'Расчет дотаций'!AA362</f>
        <v>0.59610224624546904</v>
      </c>
      <c r="W360" s="51">
        <f t="shared" si="52"/>
        <v>8.9981593329581742</v>
      </c>
      <c r="X360" s="50">
        <f>'Расчет дотаций'!AD362-1</f>
        <v>-0.11909547038327528</v>
      </c>
      <c r="Y360" s="50">
        <f>X360*'Расчет дотаций'!AE362</f>
        <v>-1.1909547038327528</v>
      </c>
      <c r="Z360" s="51">
        <f t="shared" si="53"/>
        <v>-17.977453114662836</v>
      </c>
      <c r="AA360" s="50" t="s">
        <v>439</v>
      </c>
      <c r="AB360" s="50" t="s">
        <v>439</v>
      </c>
      <c r="AC360" s="94" t="s">
        <v>439</v>
      </c>
      <c r="AD360" s="52">
        <f t="shared" si="54"/>
        <v>7.5654224383302582</v>
      </c>
    </row>
    <row r="361" spans="1:30" ht="15" customHeight="1">
      <c r="A361" s="59" t="s">
        <v>338</v>
      </c>
      <c r="B361" s="49">
        <f>'Расчет дотаций'!AM363</f>
        <v>6.9000000000000057</v>
      </c>
      <c r="C361" s="50">
        <f>'Расчет дотаций'!B363-1</f>
        <v>0</v>
      </c>
      <c r="D361" s="50">
        <f>C361*'Расчет дотаций'!C363</f>
        <v>0</v>
      </c>
      <c r="E361" s="51">
        <f t="shared" si="46"/>
        <v>0</v>
      </c>
      <c r="F361" s="50">
        <f>'Расчет дотаций'!F363-1</f>
        <v>-7.3270348837209398E-2</v>
      </c>
      <c r="G361" s="50">
        <f>F361*'Расчет дотаций'!G363</f>
        <v>-0.73270348837209398</v>
      </c>
      <c r="H361" s="51">
        <f t="shared" si="47"/>
        <v>-0.66825800026089111</v>
      </c>
      <c r="I361" s="50">
        <f>'Расчет дотаций'!J363-1</f>
        <v>0.22947368421052627</v>
      </c>
      <c r="J361" s="50">
        <f>I361*'Расчет дотаций'!K363</f>
        <v>3.4421052631578943</v>
      </c>
      <c r="K361" s="51">
        <f t="shared" si="48"/>
        <v>3.1393522978250767</v>
      </c>
      <c r="L361" s="50">
        <f>'Расчет дотаций'!N363-1</f>
        <v>0.2433333333333334</v>
      </c>
      <c r="M361" s="50">
        <f>L361*'Расчет дотаций'!O363</f>
        <v>3.6500000000000012</v>
      </c>
      <c r="N361" s="51">
        <f t="shared" si="49"/>
        <v>3.3289614962411189</v>
      </c>
      <c r="O361" s="50">
        <f>'Расчет дотаций'!R363-1</f>
        <v>0.24757692307692292</v>
      </c>
      <c r="P361" s="50">
        <f>O361*'Расчет дотаций'!S363</f>
        <v>1.2378846153846146</v>
      </c>
      <c r="Q361" s="51">
        <f t="shared" si="50"/>
        <v>1.1290055401108567</v>
      </c>
      <c r="R361" s="50">
        <f>'Расчет дотаций'!V363-1</f>
        <v>5.6298850574712622E-2</v>
      </c>
      <c r="S361" s="50">
        <f>R361*'Расчет дотаций'!W363</f>
        <v>0.56298850574712622</v>
      </c>
      <c r="T361" s="51">
        <f t="shared" si="51"/>
        <v>0.51347042697493273</v>
      </c>
      <c r="U361" s="50">
        <f>'Расчет дотаций'!Z363-1</f>
        <v>5.9610224624546904E-2</v>
      </c>
      <c r="V361" s="50">
        <f>U361*'Расчет дотаций'!AA363</f>
        <v>0.59610224624546904</v>
      </c>
      <c r="W361" s="51">
        <f t="shared" si="52"/>
        <v>0.54367162344493358</v>
      </c>
      <c r="X361" s="50">
        <f>'Расчет дотаций'!AD363-1</f>
        <v>-0.11909547038327528</v>
      </c>
      <c r="Y361" s="50">
        <f>X361*'Расчет дотаций'!AE363</f>
        <v>-1.1909547038327528</v>
      </c>
      <c r="Z361" s="51">
        <f t="shared" si="53"/>
        <v>-1.0862033843360213</v>
      </c>
      <c r="AA361" s="50" t="s">
        <v>439</v>
      </c>
      <c r="AB361" s="50" t="s">
        <v>439</v>
      </c>
      <c r="AC361" s="94" t="s">
        <v>439</v>
      </c>
      <c r="AD361" s="52">
        <f t="shared" si="54"/>
        <v>7.5654224383302582</v>
      </c>
    </row>
    <row r="362" spans="1:30" ht="15" customHeight="1">
      <c r="A362" s="59" t="s">
        <v>339</v>
      </c>
      <c r="B362" s="49">
        <f>'Расчет дотаций'!AM364</f>
        <v>122.59999999999991</v>
      </c>
      <c r="C362" s="50">
        <f>'Расчет дотаций'!B364-1</f>
        <v>0</v>
      </c>
      <c r="D362" s="50">
        <f>C362*'Расчет дотаций'!C364</f>
        <v>0</v>
      </c>
      <c r="E362" s="51">
        <f t="shared" si="46"/>
        <v>0</v>
      </c>
      <c r="F362" s="50">
        <f>'Расчет дотаций'!F364-1</f>
        <v>-7.3270348837209398E-2</v>
      </c>
      <c r="G362" s="50">
        <f>F362*'Расчет дотаций'!G364</f>
        <v>-0.73270348837209398</v>
      </c>
      <c r="H362" s="51">
        <f t="shared" si="47"/>
        <v>-11.87368562782393</v>
      </c>
      <c r="I362" s="50">
        <f>'Расчет дотаций'!J364-1</f>
        <v>0.22947368421052627</v>
      </c>
      <c r="J362" s="50">
        <f>I362*'Расчет дотаций'!K364</f>
        <v>3.4421052631578943</v>
      </c>
      <c r="K362" s="51">
        <f t="shared" si="48"/>
        <v>55.78037561063099</v>
      </c>
      <c r="L362" s="50">
        <f>'Расчет дотаций'!N364-1</f>
        <v>0.2433333333333334</v>
      </c>
      <c r="M362" s="50">
        <f>L362*'Расчет дотаций'!O364</f>
        <v>3.6500000000000012</v>
      </c>
      <c r="N362" s="51">
        <f t="shared" si="49"/>
        <v>59.149373831762396</v>
      </c>
      <c r="O362" s="50">
        <f>'Расчет дотаций'!R364-1</f>
        <v>0.24757692307692292</v>
      </c>
      <c r="P362" s="50">
        <f>O362*'Расчет дотаций'!S364</f>
        <v>1.2378846153846146</v>
      </c>
      <c r="Q362" s="51">
        <f t="shared" si="50"/>
        <v>20.060301335882727</v>
      </c>
      <c r="R362" s="50">
        <f>'Расчет дотаций'!V364-1</f>
        <v>5.6298850574712622E-2</v>
      </c>
      <c r="S362" s="50">
        <f>R362*'Расчет дотаций'!W364</f>
        <v>0.56298850574712622</v>
      </c>
      <c r="T362" s="51">
        <f t="shared" si="51"/>
        <v>9.1234020792937169</v>
      </c>
      <c r="U362" s="50">
        <f>'Расчет дотаций'!Z364-1</f>
        <v>5.9610224624546904E-2</v>
      </c>
      <c r="V362" s="50">
        <f>U362*'Расчет дотаций'!AA364</f>
        <v>0.59610224624546904</v>
      </c>
      <c r="W362" s="51">
        <f t="shared" si="52"/>
        <v>9.6600204397606895</v>
      </c>
      <c r="X362" s="50">
        <f>'Расчет дотаций'!AD364-1</f>
        <v>-0.11909547038327528</v>
      </c>
      <c r="Y362" s="50">
        <f>X362*'Расчет дотаций'!AE364</f>
        <v>-1.1909547038327528</v>
      </c>
      <c r="Z362" s="51">
        <f t="shared" si="53"/>
        <v>-19.299787669506667</v>
      </c>
      <c r="AA362" s="50" t="s">
        <v>439</v>
      </c>
      <c r="AB362" s="50" t="s">
        <v>439</v>
      </c>
      <c r="AC362" s="94" t="s">
        <v>439</v>
      </c>
      <c r="AD362" s="52">
        <f t="shared" si="54"/>
        <v>7.5654224383302582</v>
      </c>
    </row>
    <row r="363" spans="1:30" ht="15" customHeight="1">
      <c r="A363" s="59" t="s">
        <v>340</v>
      </c>
      <c r="B363" s="49">
        <f>'Расчет дотаций'!AM365</f>
        <v>154.90000000000009</v>
      </c>
      <c r="C363" s="50">
        <f>'Расчет дотаций'!B365-1</f>
        <v>0</v>
      </c>
      <c r="D363" s="50">
        <f>C363*'Расчет дотаций'!C365</f>
        <v>0</v>
      </c>
      <c r="E363" s="51">
        <f t="shared" si="46"/>
        <v>0</v>
      </c>
      <c r="F363" s="50">
        <f>'Расчет дотаций'!F365-1</f>
        <v>-7.3270348837209398E-2</v>
      </c>
      <c r="G363" s="50">
        <f>F363*'Расчет дотаций'!G365</f>
        <v>-0.73270348837209398</v>
      </c>
      <c r="H363" s="51">
        <f t="shared" si="47"/>
        <v>-15.001907860929276</v>
      </c>
      <c r="I363" s="50">
        <f>'Расчет дотаций'!J365-1</f>
        <v>0.22947368421052627</v>
      </c>
      <c r="J363" s="50">
        <f>I363*'Расчет дотаций'!K365</f>
        <v>3.4421052631578943</v>
      </c>
      <c r="K363" s="51">
        <f t="shared" si="48"/>
        <v>70.476184193203522</v>
      </c>
      <c r="L363" s="50">
        <f>'Расчет дотаций'!N365-1</f>
        <v>0.2433333333333334</v>
      </c>
      <c r="M363" s="50">
        <f>L363*'Расчет дотаций'!O365</f>
        <v>3.6500000000000012</v>
      </c>
      <c r="N363" s="51">
        <f t="shared" si="49"/>
        <v>74.732773299673795</v>
      </c>
      <c r="O363" s="50">
        <f>'Расчет дотаций'!R365-1</f>
        <v>0.24757692307692292</v>
      </c>
      <c r="P363" s="50">
        <f>O363*'Расчет дотаций'!S365</f>
        <v>1.2378846153846146</v>
      </c>
      <c r="Q363" s="51">
        <f t="shared" si="50"/>
        <v>25.345356255532124</v>
      </c>
      <c r="R363" s="50">
        <f>'Расчет дотаций'!V365-1</f>
        <v>5.6298850574712622E-2</v>
      </c>
      <c r="S363" s="50">
        <f>R363*'Расчет дотаций'!W365</f>
        <v>0.56298850574712622</v>
      </c>
      <c r="T363" s="51">
        <f t="shared" si="51"/>
        <v>11.527039005567689</v>
      </c>
      <c r="U363" s="50">
        <f>'Расчет дотаций'!Z365-1</f>
        <v>5.9610224624546904E-2</v>
      </c>
      <c r="V363" s="50">
        <f>U363*'Расчет дотаций'!AA365</f>
        <v>0.59610224624546904</v>
      </c>
      <c r="W363" s="51">
        <f t="shared" si="52"/>
        <v>12.205033981394232</v>
      </c>
      <c r="X363" s="50">
        <f>'Расчет дотаций'!AD365-1</f>
        <v>-0.11909547038327528</v>
      </c>
      <c r="Y363" s="50">
        <f>X363*'Расчет дотаций'!AE365</f>
        <v>-1.1909547038327528</v>
      </c>
      <c r="Z363" s="51">
        <f t="shared" si="53"/>
        <v>-24.384478874441982</v>
      </c>
      <c r="AA363" s="50" t="s">
        <v>439</v>
      </c>
      <c r="AB363" s="50" t="s">
        <v>439</v>
      </c>
      <c r="AC363" s="94" t="s">
        <v>439</v>
      </c>
      <c r="AD363" s="52">
        <f t="shared" si="54"/>
        <v>7.5654224383302582</v>
      </c>
    </row>
    <row r="364" spans="1:30" ht="15" customHeight="1">
      <c r="A364" s="59" t="s">
        <v>341</v>
      </c>
      <c r="B364" s="49">
        <f>'Расчет дотаций'!AM366</f>
        <v>110.59999999999991</v>
      </c>
      <c r="C364" s="50">
        <f>'Расчет дотаций'!B366-1</f>
        <v>0</v>
      </c>
      <c r="D364" s="50">
        <f>C364*'Расчет дотаций'!C366</f>
        <v>0</v>
      </c>
      <c r="E364" s="51">
        <f t="shared" si="46"/>
        <v>0</v>
      </c>
      <c r="F364" s="50">
        <f>'Расчет дотаций'!F366-1</f>
        <v>-7.3270348837209398E-2</v>
      </c>
      <c r="G364" s="50">
        <f>F364*'Расчет дотаций'!G366</f>
        <v>-0.73270348837209398</v>
      </c>
      <c r="H364" s="51">
        <f t="shared" si="47"/>
        <v>-10.711497801283251</v>
      </c>
      <c r="I364" s="50">
        <f>'Расчет дотаций'!J366-1</f>
        <v>0.22947368421052627</v>
      </c>
      <c r="J364" s="50">
        <f>I364*'Расчет дотаций'!K366</f>
        <v>3.4421052631578943</v>
      </c>
      <c r="K364" s="51">
        <f t="shared" si="48"/>
        <v>50.320632483978684</v>
      </c>
      <c r="L364" s="50">
        <f>'Расчет дотаций'!N366-1</f>
        <v>0.2433333333333334</v>
      </c>
      <c r="M364" s="50">
        <f>L364*'Расчет дотаций'!O366</f>
        <v>3.6500000000000012</v>
      </c>
      <c r="N364" s="51">
        <f t="shared" si="49"/>
        <v>53.359875577430024</v>
      </c>
      <c r="O364" s="50">
        <f>'Расчет дотаций'!R366-1</f>
        <v>0.24757692307692292</v>
      </c>
      <c r="P364" s="50">
        <f>O364*'Расчет дотаций'!S366</f>
        <v>1.2378846153846146</v>
      </c>
      <c r="Q364" s="51">
        <f t="shared" si="50"/>
        <v>18.09681344003776</v>
      </c>
      <c r="R364" s="50">
        <f>'Расчет дотаций'!V366-1</f>
        <v>5.6298850574712622E-2</v>
      </c>
      <c r="S364" s="50">
        <f>R364*'Расчет дотаций'!W366</f>
        <v>0.56298850574712622</v>
      </c>
      <c r="T364" s="51">
        <f t="shared" si="51"/>
        <v>8.2304100323807923</v>
      </c>
      <c r="U364" s="50">
        <f>'Расчет дотаций'!Z366-1</f>
        <v>5.9610224624546904E-2</v>
      </c>
      <c r="V364" s="50">
        <f>U364*'Расчет дотаций'!AA366</f>
        <v>0.59610224624546904</v>
      </c>
      <c r="W364" s="51">
        <f t="shared" si="52"/>
        <v>8.7145045728999353</v>
      </c>
      <c r="X364" s="50">
        <f>'Расчет дотаций'!AD366-1</f>
        <v>-0.11909547038327528</v>
      </c>
      <c r="Y364" s="50">
        <f>X364*'Расчет дотаций'!AE366</f>
        <v>-1.1909547038327528</v>
      </c>
      <c r="Z364" s="51">
        <f t="shared" si="53"/>
        <v>-17.410738305444024</v>
      </c>
      <c r="AA364" s="50" t="s">
        <v>439</v>
      </c>
      <c r="AB364" s="50" t="s">
        <v>439</v>
      </c>
      <c r="AC364" s="94" t="s">
        <v>439</v>
      </c>
      <c r="AD364" s="52">
        <f t="shared" si="54"/>
        <v>7.5654224383302582</v>
      </c>
    </row>
    <row r="365" spans="1:30" ht="15" customHeight="1">
      <c r="A365" s="59" t="s">
        <v>342</v>
      </c>
      <c r="B365" s="49">
        <f>'Расчет дотаций'!AM367</f>
        <v>172.19999999999982</v>
      </c>
      <c r="C365" s="50">
        <f>'Расчет дотаций'!B367-1</f>
        <v>0</v>
      </c>
      <c r="D365" s="50">
        <f>C365*'Расчет дотаций'!C367</f>
        <v>0</v>
      </c>
      <c r="E365" s="51">
        <f t="shared" si="46"/>
        <v>0</v>
      </c>
      <c r="F365" s="50">
        <f>'Расчет дотаций'!F367-1</f>
        <v>-7.3270348837209398E-2</v>
      </c>
      <c r="G365" s="50">
        <f>F365*'Расчет дотаций'!G367</f>
        <v>-0.73270348837209398</v>
      </c>
      <c r="H365" s="51">
        <f t="shared" si="47"/>
        <v>-16.677395310858728</v>
      </c>
      <c r="I365" s="50">
        <f>'Расчет дотаций'!J367-1</f>
        <v>0.22947368421052627</v>
      </c>
      <c r="J365" s="50">
        <f>I365*'Расчет дотаций'!K367</f>
        <v>3.4421052631578943</v>
      </c>
      <c r="K365" s="51">
        <f t="shared" si="48"/>
        <v>78.347313867460457</v>
      </c>
      <c r="L365" s="50">
        <f>'Расчет дотаций'!N367-1</f>
        <v>0.2433333333333334</v>
      </c>
      <c r="M365" s="50">
        <f>L365*'Расчет дотаций'!O367</f>
        <v>3.6500000000000012</v>
      </c>
      <c r="N365" s="51">
        <f t="shared" si="49"/>
        <v>83.079299949669505</v>
      </c>
      <c r="O365" s="50">
        <f>'Расчет дотаций'!R367-1</f>
        <v>0.24757692307692292</v>
      </c>
      <c r="P365" s="50">
        <f>O365*'Расчет дотаций'!S367</f>
        <v>1.2378846153846146</v>
      </c>
      <c r="Q365" s="51">
        <f t="shared" si="50"/>
        <v>28.176051305375239</v>
      </c>
      <c r="R365" s="50">
        <f>'Расчет дотаций'!V367-1</f>
        <v>5.6298850574712622E-2</v>
      </c>
      <c r="S365" s="50">
        <f>R365*'Расчет дотаций'!W367</f>
        <v>0.56298850574712622</v>
      </c>
      <c r="T365" s="51">
        <f t="shared" si="51"/>
        <v>12.81443587320047</v>
      </c>
      <c r="U365" s="50">
        <f>'Расчет дотаций'!Z367-1</f>
        <v>5.9610224624546904E-2</v>
      </c>
      <c r="V365" s="50">
        <f>U365*'Расчет дотаций'!AA367</f>
        <v>0.59610224624546904</v>
      </c>
      <c r="W365" s="51">
        <f t="shared" si="52"/>
        <v>13.568152689451795</v>
      </c>
      <c r="X365" s="50">
        <f>'Расчет дотаций'!AD367-1</f>
        <v>-0.11909547038327528</v>
      </c>
      <c r="Y365" s="50">
        <f>X365*'Расчет дотаций'!AE367</f>
        <v>-1.1909547038327528</v>
      </c>
      <c r="Z365" s="51">
        <f t="shared" si="53"/>
        <v>-27.107858374298914</v>
      </c>
      <c r="AA365" s="50" t="s">
        <v>439</v>
      </c>
      <c r="AB365" s="50" t="s">
        <v>439</v>
      </c>
      <c r="AC365" s="94" t="s">
        <v>439</v>
      </c>
      <c r="AD365" s="52">
        <f t="shared" si="54"/>
        <v>7.5654224383302582</v>
      </c>
    </row>
    <row r="366" spans="1:30" ht="15" customHeight="1">
      <c r="A366" s="56" t="s">
        <v>343</v>
      </c>
      <c r="B366" s="49">
        <f>'Расчет дотаций'!AM368</f>
        <v>0</v>
      </c>
      <c r="C366" s="50">
        <f>'Расчет дотаций'!B368-1</f>
        <v>-1</v>
      </c>
      <c r="D366" s="50">
        <f>C366*'Расчет дотаций'!C368</f>
        <v>0</v>
      </c>
      <c r="E366" s="51" t="e">
        <f t="shared" si="46"/>
        <v>#DIV/0!</v>
      </c>
      <c r="F366" s="58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8"/>
      <c r="AD366" s="58"/>
    </row>
    <row r="367" spans="1:30" ht="15" customHeight="1">
      <c r="A367" s="59" t="s">
        <v>344</v>
      </c>
      <c r="B367" s="49">
        <f>'Расчет дотаций'!AM369</f>
        <v>286.09999999999991</v>
      </c>
      <c r="C367" s="50">
        <f>'Расчет дотаций'!B369-1</f>
        <v>0</v>
      </c>
      <c r="D367" s="50">
        <f>C367*'Расчет дотаций'!C369</f>
        <v>0</v>
      </c>
      <c r="E367" s="51">
        <f t="shared" si="46"/>
        <v>0</v>
      </c>
      <c r="F367" s="50">
        <f>'Расчет дотаций'!F369-1</f>
        <v>-1.0155937624950151E-2</v>
      </c>
      <c r="G367" s="50">
        <f>F367*'Расчет дотаций'!G369</f>
        <v>-0.10155937624950151</v>
      </c>
      <c r="H367" s="51">
        <f t="shared" si="47"/>
        <v>-2.3906095351769969</v>
      </c>
      <c r="I367" s="50">
        <f>'Расчет дотаций'!J369-1</f>
        <v>0.21974103585657367</v>
      </c>
      <c r="J367" s="50">
        <f>I367*'Расчет дотаций'!K369</f>
        <v>3.2961155378486051</v>
      </c>
      <c r="K367" s="51">
        <f t="shared" si="48"/>
        <v>77.587373266922839</v>
      </c>
      <c r="L367" s="50">
        <f>'Расчет дотаций'!N369-1</f>
        <v>0.30000000000000004</v>
      </c>
      <c r="M367" s="50">
        <f>L367*'Расчет дотаций'!O369</f>
        <v>4.5000000000000009</v>
      </c>
      <c r="N367" s="51">
        <f t="shared" si="49"/>
        <v>105.9256496600361</v>
      </c>
      <c r="O367" s="50">
        <f>'Расчет дотаций'!R369-1</f>
        <v>0.21691428571428562</v>
      </c>
      <c r="P367" s="50">
        <f>O367*'Расчет дотаций'!S369</f>
        <v>1.0845714285714281</v>
      </c>
      <c r="Q367" s="51">
        <f t="shared" si="50"/>
        <v>25.529762927587097</v>
      </c>
      <c r="R367" s="50">
        <f>'Расчет дотаций'!V369-1</f>
        <v>-5.1020408163265252E-2</v>
      </c>
      <c r="S367" s="50">
        <f>R367*'Расчет дотаций'!W369</f>
        <v>-0.51020408163265252</v>
      </c>
      <c r="T367" s="51">
        <f t="shared" si="51"/>
        <v>-12.009710845809067</v>
      </c>
      <c r="U367" s="50">
        <f>'Расчет дотаций'!Z369-1</f>
        <v>0.19716491620111731</v>
      </c>
      <c r="V367" s="50">
        <f>U367*'Расчет дотаций'!AA369</f>
        <v>1.9716491620111731</v>
      </c>
      <c r="W367" s="51">
        <f t="shared" si="52"/>
        <v>46.410715197266498</v>
      </c>
      <c r="X367" s="50">
        <f>'Расчет дотаций'!AD369-1</f>
        <v>0.19137072808320932</v>
      </c>
      <c r="Y367" s="50">
        <f>X367*'Расчет дотаций'!AE369</f>
        <v>1.9137072808320932</v>
      </c>
      <c r="Z367" s="51">
        <f t="shared" si="53"/>
        <v>45.046819329173466</v>
      </c>
      <c r="AA367" s="50" t="s">
        <v>439</v>
      </c>
      <c r="AB367" s="50" t="s">
        <v>439</v>
      </c>
      <c r="AC367" s="94" t="s">
        <v>439</v>
      </c>
      <c r="AD367" s="52">
        <f t="shared" si="54"/>
        <v>12.154279951381145</v>
      </c>
    </row>
    <row r="368" spans="1:30" ht="15" customHeight="1">
      <c r="A368" s="59" t="s">
        <v>345</v>
      </c>
      <c r="B368" s="49">
        <f>'Расчет дотаций'!AM370</f>
        <v>268</v>
      </c>
      <c r="C368" s="50">
        <f>'Расчет дотаций'!B370-1</f>
        <v>0</v>
      </c>
      <c r="D368" s="50">
        <f>C368*'Расчет дотаций'!C370</f>
        <v>0</v>
      </c>
      <c r="E368" s="51">
        <f t="shared" si="46"/>
        <v>0</v>
      </c>
      <c r="F368" s="50">
        <f>'Расчет дотаций'!F370-1</f>
        <v>-1.0155937624950151E-2</v>
      </c>
      <c r="G368" s="50">
        <f>F368*'Расчет дотаций'!G370</f>
        <v>-0.10155937624950151</v>
      </c>
      <c r="H368" s="51">
        <f t="shared" si="47"/>
        <v>-2.239368596390896</v>
      </c>
      <c r="I368" s="50">
        <f>'Расчет дотаций'!J370-1</f>
        <v>0.21974103585657367</v>
      </c>
      <c r="J368" s="50">
        <f>I368*'Расчет дотаций'!K370</f>
        <v>3.2961155378486051</v>
      </c>
      <c r="K368" s="51">
        <f t="shared" si="48"/>
        <v>72.678839690791079</v>
      </c>
      <c r="L368" s="50">
        <f>'Расчет дотаций'!N370-1</f>
        <v>0.30000000000000004</v>
      </c>
      <c r="M368" s="50">
        <f>L368*'Расчет дотаций'!O370</f>
        <v>4.5000000000000009</v>
      </c>
      <c r="N368" s="51">
        <f t="shared" si="49"/>
        <v>99.224306567248107</v>
      </c>
      <c r="O368" s="50">
        <f>'Расчет дотаций'!R370-1</f>
        <v>0.21691428571428562</v>
      </c>
      <c r="P368" s="50">
        <f>O368*'Расчет дотаций'!S370</f>
        <v>1.0845714285714281</v>
      </c>
      <c r="Q368" s="51">
        <f t="shared" si="50"/>
        <v>23.914632871699908</v>
      </c>
      <c r="R368" s="50">
        <f>'Расчет дотаций'!V370-1</f>
        <v>-5.1020408163265252E-2</v>
      </c>
      <c r="S368" s="50">
        <f>R368*'Расчет дотаций'!W370</f>
        <v>-0.51020408163265252</v>
      </c>
      <c r="T368" s="51">
        <f t="shared" si="51"/>
        <v>-11.249921379506574</v>
      </c>
      <c r="U368" s="50">
        <f>'Расчет дотаций'!Z370-1</f>
        <v>0.19716491620111731</v>
      </c>
      <c r="V368" s="50">
        <f>U368*'Расчет дотаций'!AA370</f>
        <v>1.9716491620111731</v>
      </c>
      <c r="W368" s="51">
        <f t="shared" si="52"/>
        <v>43.474560198767655</v>
      </c>
      <c r="X368" s="50">
        <f>'Расчет дотаций'!AD370-1</f>
        <v>0.19137072808320932</v>
      </c>
      <c r="Y368" s="50">
        <f>X368*'Расчет дотаций'!AE370</f>
        <v>1.9137072808320932</v>
      </c>
      <c r="Z368" s="51">
        <f t="shared" si="53"/>
        <v>42.19695064739075</v>
      </c>
      <c r="AA368" s="50" t="s">
        <v>439</v>
      </c>
      <c r="AB368" s="50" t="s">
        <v>439</v>
      </c>
      <c r="AC368" s="94" t="s">
        <v>439</v>
      </c>
      <c r="AD368" s="52">
        <f t="shared" si="54"/>
        <v>12.154279951381145</v>
      </c>
    </row>
    <row r="369" spans="1:31" ht="15" customHeight="1">
      <c r="A369" s="59" t="s">
        <v>346</v>
      </c>
      <c r="B369" s="49">
        <f>'Расчет дотаций'!AM371</f>
        <v>2.6999999999999993</v>
      </c>
      <c r="C369" s="50">
        <f>'Расчет дотаций'!B371-1</f>
        <v>0</v>
      </c>
      <c r="D369" s="50">
        <f>C369*'Расчет дотаций'!C371</f>
        <v>0</v>
      </c>
      <c r="E369" s="51">
        <f t="shared" si="46"/>
        <v>0</v>
      </c>
      <c r="F369" s="50">
        <f>'Расчет дотаций'!F371-1</f>
        <v>-1.0155937624950151E-2</v>
      </c>
      <c r="G369" s="50">
        <f>F369*'Расчет дотаций'!G371</f>
        <v>-0.10155937624950151</v>
      </c>
      <c r="H369" s="51">
        <f t="shared" si="47"/>
        <v>-2.2560803023341115E-2</v>
      </c>
      <c r="I369" s="50">
        <f>'Расчет дотаций'!J371-1</f>
        <v>0.21974103585657367</v>
      </c>
      <c r="J369" s="50">
        <f>I369*'Расчет дотаций'!K371</f>
        <v>3.2961155378486051</v>
      </c>
      <c r="K369" s="51">
        <f t="shared" si="48"/>
        <v>0.73221219091468592</v>
      </c>
      <c r="L369" s="50">
        <f>'Расчет дотаций'!N371-1</f>
        <v>0.30000000000000004</v>
      </c>
      <c r="M369" s="50">
        <f>L369*'Расчет дотаций'!O371</f>
        <v>4.5000000000000009</v>
      </c>
      <c r="N369" s="51">
        <f t="shared" si="49"/>
        <v>0.99964786467003663</v>
      </c>
      <c r="O369" s="50">
        <f>'Расчет дотаций'!R371-1</f>
        <v>0.21691428571428562</v>
      </c>
      <c r="P369" s="50">
        <f>O369*'Расчет дотаций'!S371</f>
        <v>1.0845714285714281</v>
      </c>
      <c r="Q369" s="51">
        <f t="shared" si="50"/>
        <v>0.24093100281190202</v>
      </c>
      <c r="R369" s="50">
        <f>'Расчет дотаций'!V371-1</f>
        <v>-5.1020408163265252E-2</v>
      </c>
      <c r="S369" s="50">
        <f>R369*'Расчет дотаций'!W371</f>
        <v>-0.51020408163265252</v>
      </c>
      <c r="T369" s="51">
        <f t="shared" si="51"/>
        <v>-0.11333876016667067</v>
      </c>
      <c r="U369" s="50">
        <f>'Расчет дотаций'!Z371-1</f>
        <v>0.19716491620111731</v>
      </c>
      <c r="V369" s="50">
        <f>U369*'Расчет дотаций'!AA371</f>
        <v>1.9716491620111731</v>
      </c>
      <c r="W369" s="51">
        <f t="shared" si="52"/>
        <v>0.43798997215176361</v>
      </c>
      <c r="X369" s="50">
        <f>'Расчет дотаций'!AD371-1</f>
        <v>0.19137072808320932</v>
      </c>
      <c r="Y369" s="50">
        <f>X369*'Расчет дотаций'!AE371</f>
        <v>1.9137072808320932</v>
      </c>
      <c r="Z369" s="51">
        <f t="shared" si="53"/>
        <v>0.42511853264162308</v>
      </c>
      <c r="AA369" s="50" t="s">
        <v>439</v>
      </c>
      <c r="AB369" s="50" t="s">
        <v>439</v>
      </c>
      <c r="AC369" s="94" t="s">
        <v>439</v>
      </c>
      <c r="AD369" s="52">
        <f t="shared" si="54"/>
        <v>12.154279951381145</v>
      </c>
    </row>
    <row r="370" spans="1:31" ht="15" customHeight="1">
      <c r="A370" s="59" t="s">
        <v>347</v>
      </c>
      <c r="B370" s="49">
        <f>'Расчет дотаций'!AM372</f>
        <v>448.40000000000009</v>
      </c>
      <c r="C370" s="50">
        <f>'Расчет дотаций'!B372-1</f>
        <v>0</v>
      </c>
      <c r="D370" s="50">
        <f>C370*'Расчет дотаций'!C372</f>
        <v>0</v>
      </c>
      <c r="E370" s="51">
        <f t="shared" si="46"/>
        <v>0</v>
      </c>
      <c r="F370" s="50">
        <f>'Расчет дотаций'!F372-1</f>
        <v>-1.0155937624950151E-2</v>
      </c>
      <c r="G370" s="50">
        <f>F370*'Расчет дотаций'!G372</f>
        <v>-0.10155937624950151</v>
      </c>
      <c r="H370" s="51">
        <f t="shared" si="47"/>
        <v>-3.7467644724689482</v>
      </c>
      <c r="I370" s="50">
        <f>'Расчет дотаций'!J372-1</f>
        <v>0.21974103585657367</v>
      </c>
      <c r="J370" s="50">
        <f>I370*'Расчет дотаций'!K372</f>
        <v>3.2961155378486051</v>
      </c>
      <c r="K370" s="51">
        <f t="shared" si="48"/>
        <v>121.60146163190568</v>
      </c>
      <c r="L370" s="50">
        <f>'Расчет дотаций'!N372-1</f>
        <v>0.30000000000000004</v>
      </c>
      <c r="M370" s="50">
        <f>L370*'Расчет дотаций'!O372</f>
        <v>4.5000000000000009</v>
      </c>
      <c r="N370" s="51">
        <f t="shared" si="49"/>
        <v>166.01559352520172</v>
      </c>
      <c r="O370" s="50">
        <f>'Расчет дотаций'!R372-1</f>
        <v>0.21691428571428562</v>
      </c>
      <c r="P370" s="50">
        <f>O370*'Расчет дотаций'!S372</f>
        <v>1.0845714285714281</v>
      </c>
      <c r="Q370" s="51">
        <f t="shared" si="50"/>
        <v>40.012393207724784</v>
      </c>
      <c r="R370" s="50">
        <f>'Расчет дотаций'!V372-1</f>
        <v>-5.1020408163265252E-2</v>
      </c>
      <c r="S370" s="50">
        <f>R370*'Расчет дотаций'!W372</f>
        <v>-0.51020408163265252</v>
      </c>
      <c r="T370" s="51">
        <f t="shared" si="51"/>
        <v>-18.822629651383391</v>
      </c>
      <c r="U370" s="50">
        <f>'Расчет дотаций'!Z372-1</f>
        <v>0.19716491620111731</v>
      </c>
      <c r="V370" s="50">
        <f>U370*'Расчет дотаций'!AA372</f>
        <v>1.9716491620111731</v>
      </c>
      <c r="W370" s="51">
        <f t="shared" si="52"/>
        <v>72.738779078833659</v>
      </c>
      <c r="X370" s="50">
        <f>'Расчет дотаций'!AD372-1</f>
        <v>0.19137072808320932</v>
      </c>
      <c r="Y370" s="50">
        <f>X370*'Расчет дотаций'!AE372</f>
        <v>1.9137072808320932</v>
      </c>
      <c r="Z370" s="51">
        <f t="shared" si="53"/>
        <v>70.601166680186623</v>
      </c>
      <c r="AA370" s="50" t="s">
        <v>439</v>
      </c>
      <c r="AB370" s="50" t="s">
        <v>439</v>
      </c>
      <c r="AC370" s="94" t="s">
        <v>439</v>
      </c>
      <c r="AD370" s="52">
        <f t="shared" si="54"/>
        <v>12.154279951381145</v>
      </c>
    </row>
    <row r="371" spans="1:31" ht="15" customHeight="1">
      <c r="A371" s="59" t="s">
        <v>348</v>
      </c>
      <c r="B371" s="49">
        <f>'Расчет дотаций'!AM373</f>
        <v>337.19999999999982</v>
      </c>
      <c r="C371" s="50">
        <f>'Расчет дотаций'!B373-1</f>
        <v>0</v>
      </c>
      <c r="D371" s="50">
        <f>C371*'Расчет дотаций'!C373</f>
        <v>0</v>
      </c>
      <c r="E371" s="51">
        <f t="shared" si="46"/>
        <v>0</v>
      </c>
      <c r="F371" s="50">
        <f>'Расчет дотаций'!F373-1</f>
        <v>-1.0155937624950151E-2</v>
      </c>
      <c r="G371" s="50">
        <f>F371*'Расчет дотаций'!G373</f>
        <v>-0.10155937624950151</v>
      </c>
      <c r="H371" s="51">
        <f t="shared" si="47"/>
        <v>-2.8175936220261559</v>
      </c>
      <c r="I371" s="50">
        <f>'Расчет дотаций'!J373-1</f>
        <v>0.21974103585657367</v>
      </c>
      <c r="J371" s="50">
        <f>I371*'Расчет дотаций'!K373</f>
        <v>3.2961155378486051</v>
      </c>
      <c r="K371" s="51">
        <f t="shared" si="48"/>
        <v>91.445166954234097</v>
      </c>
      <c r="L371" s="50">
        <f>'Расчет дотаций'!N373-1</f>
        <v>0.30000000000000004</v>
      </c>
      <c r="M371" s="50">
        <f>L371*'Расчет дотаций'!O373</f>
        <v>4.5000000000000009</v>
      </c>
      <c r="N371" s="51">
        <f t="shared" si="49"/>
        <v>124.84491109879121</v>
      </c>
      <c r="O371" s="50">
        <f>'Расчет дотаций'!R373-1</f>
        <v>0.21691428571428562</v>
      </c>
      <c r="P371" s="50">
        <f>O371*'Расчет дотаций'!S373</f>
        <v>1.0845714285714281</v>
      </c>
      <c r="Q371" s="51">
        <f t="shared" si="50"/>
        <v>30.089605240064202</v>
      </c>
      <c r="R371" s="50">
        <f>'Расчет дотаций'!V373-1</f>
        <v>-5.1020408163265252E-2</v>
      </c>
      <c r="S371" s="50">
        <f>R371*'Расчет дотаций'!W373</f>
        <v>-0.51020408163265252</v>
      </c>
      <c r="T371" s="51">
        <f t="shared" si="51"/>
        <v>-14.154751825259758</v>
      </c>
      <c r="U371" s="50">
        <f>'Расчет дотаций'!Z373-1</f>
        <v>0.19716491620111731</v>
      </c>
      <c r="V371" s="50">
        <f>U371*'Расчет дотаций'!AA373</f>
        <v>1.9716491620111731</v>
      </c>
      <c r="W371" s="51">
        <f t="shared" si="52"/>
        <v>54.700080966509127</v>
      </c>
      <c r="X371" s="50">
        <f>'Расчет дотаций'!AD373-1</f>
        <v>0.19137072808320932</v>
      </c>
      <c r="Y371" s="50">
        <f>X371*'Расчет дотаций'!AE373</f>
        <v>1.9137072808320932</v>
      </c>
      <c r="Z371" s="51">
        <f t="shared" si="53"/>
        <v>53.092581187687138</v>
      </c>
      <c r="AA371" s="50" t="s">
        <v>439</v>
      </c>
      <c r="AB371" s="50" t="s">
        <v>439</v>
      </c>
      <c r="AC371" s="94" t="s">
        <v>439</v>
      </c>
      <c r="AD371" s="52">
        <f t="shared" si="54"/>
        <v>12.154279951381145</v>
      </c>
    </row>
    <row r="372" spans="1:31" ht="15" customHeight="1">
      <c r="A372" s="59" t="s">
        <v>349</v>
      </c>
      <c r="B372" s="49">
        <f>'Расчет дотаций'!AM374</f>
        <v>394.80000000000018</v>
      </c>
      <c r="C372" s="50">
        <f>'Расчет дотаций'!B374-1</f>
        <v>0</v>
      </c>
      <c r="D372" s="50">
        <f>C372*'Расчет дотаций'!C374</f>
        <v>0</v>
      </c>
      <c r="E372" s="51">
        <f t="shared" si="46"/>
        <v>0</v>
      </c>
      <c r="F372" s="50">
        <f>'Расчет дотаций'!F374-1</f>
        <v>-1.0155937624950151E-2</v>
      </c>
      <c r="G372" s="50">
        <f>F372*'Расчет дотаций'!G374</f>
        <v>-0.10155937624950151</v>
      </c>
      <c r="H372" s="51">
        <f t="shared" si="47"/>
        <v>-3.298890753190769</v>
      </c>
      <c r="I372" s="50">
        <f>'Расчет дотаций'!J374-1</f>
        <v>0.21974103585657367</v>
      </c>
      <c r="J372" s="50">
        <f>I372*'Расчет дотаций'!K374</f>
        <v>3.2961155378486051</v>
      </c>
      <c r="K372" s="51">
        <f t="shared" si="48"/>
        <v>107.06569369374751</v>
      </c>
      <c r="L372" s="50">
        <f>'Расчет дотаций'!N374-1</f>
        <v>0.30000000000000004</v>
      </c>
      <c r="M372" s="50">
        <f>L372*'Расчет дотаций'!O374</f>
        <v>4.5000000000000009</v>
      </c>
      <c r="N372" s="51">
        <f t="shared" si="49"/>
        <v>146.17073221175215</v>
      </c>
      <c r="O372" s="50">
        <f>'Расчет дотаций'!R374-1</f>
        <v>0.21691428571428562</v>
      </c>
      <c r="P372" s="50">
        <f>O372*'Расчет дотаций'!S374</f>
        <v>1.0845714285714281</v>
      </c>
      <c r="Q372" s="51">
        <f t="shared" si="50"/>
        <v>35.22946663338481</v>
      </c>
      <c r="R372" s="50">
        <f>'Расчет дотаций'!V374-1</f>
        <v>-5.1020408163265252E-2</v>
      </c>
      <c r="S372" s="50">
        <f>R372*'Расчет дотаций'!W374</f>
        <v>-0.51020408163265252</v>
      </c>
      <c r="T372" s="51">
        <f t="shared" si="51"/>
        <v>-16.572645375482079</v>
      </c>
      <c r="U372" s="50">
        <f>'Расчет дотаций'!Z374-1</f>
        <v>0.19716491620111731</v>
      </c>
      <c r="V372" s="50">
        <f>U372*'Расчет дотаций'!AA374</f>
        <v>1.9716491620111731</v>
      </c>
      <c r="W372" s="51">
        <f t="shared" si="52"/>
        <v>64.043867039080141</v>
      </c>
      <c r="X372" s="50">
        <f>'Расчет дотаций'!AD374-1</f>
        <v>0.19137072808320932</v>
      </c>
      <c r="Y372" s="50">
        <f>X372*'Расчет дотаций'!AE374</f>
        <v>1.9137072808320932</v>
      </c>
      <c r="Z372" s="51">
        <f t="shared" si="53"/>
        <v>62.161776550708488</v>
      </c>
      <c r="AA372" s="50" t="s">
        <v>439</v>
      </c>
      <c r="AB372" s="50" t="s">
        <v>439</v>
      </c>
      <c r="AC372" s="94" t="s">
        <v>439</v>
      </c>
      <c r="AD372" s="52">
        <f t="shared" si="54"/>
        <v>12.154279951381145</v>
      </c>
    </row>
    <row r="373" spans="1:31" ht="15" customHeight="1">
      <c r="A373" s="59" t="s">
        <v>350</v>
      </c>
      <c r="B373" s="49">
        <f>'Расчет дотаций'!AM375</f>
        <v>283.59999999999991</v>
      </c>
      <c r="C373" s="50">
        <f>'Расчет дотаций'!B375-1</f>
        <v>0</v>
      </c>
      <c r="D373" s="50">
        <f>C373*'Расчет дотаций'!C375</f>
        <v>0</v>
      </c>
      <c r="E373" s="51">
        <f t="shared" si="46"/>
        <v>0</v>
      </c>
      <c r="F373" s="50">
        <f>'Расчет дотаций'!F375-1</f>
        <v>-1.0155937624950151E-2</v>
      </c>
      <c r="G373" s="50">
        <f>F373*'Расчет дотаций'!G375</f>
        <v>-0.10155937624950151</v>
      </c>
      <c r="H373" s="51">
        <f t="shared" si="47"/>
        <v>-2.3697199027479776</v>
      </c>
      <c r="I373" s="50">
        <f>'Расчет дотаций'!J375-1</f>
        <v>0.21974103585657367</v>
      </c>
      <c r="J373" s="50">
        <f>I373*'Расчет дотаций'!K375</f>
        <v>3.2961155378486051</v>
      </c>
      <c r="K373" s="51">
        <f t="shared" si="48"/>
        <v>76.909399016075895</v>
      </c>
      <c r="L373" s="50">
        <f>'Расчет дотаций'!N375-1</f>
        <v>0.30000000000000004</v>
      </c>
      <c r="M373" s="50">
        <f>L373*'Расчет дотаций'!O375</f>
        <v>4.5000000000000009</v>
      </c>
      <c r="N373" s="51">
        <f t="shared" si="49"/>
        <v>105.00004978534162</v>
      </c>
      <c r="O373" s="50">
        <f>'Расчет дотаций'!R375-1</f>
        <v>0.21691428571428562</v>
      </c>
      <c r="P373" s="50">
        <f>O373*'Расчет дотаций'!S375</f>
        <v>1.0845714285714281</v>
      </c>
      <c r="Q373" s="51">
        <f t="shared" si="50"/>
        <v>25.306678665724224</v>
      </c>
      <c r="R373" s="50">
        <f>'Расчет дотаций'!V375-1</f>
        <v>-5.1020408163265252E-2</v>
      </c>
      <c r="S373" s="50">
        <f>R373*'Расчет дотаций'!W375</f>
        <v>-0.51020408163265252</v>
      </c>
      <c r="T373" s="51">
        <f t="shared" si="51"/>
        <v>-11.904767549358445</v>
      </c>
      <c r="U373" s="50">
        <f>'Расчет дотаций'!Z375-1</f>
        <v>0.19716491620111731</v>
      </c>
      <c r="V373" s="50">
        <f>U373*'Расчет дотаций'!AA375</f>
        <v>1.9716491620111731</v>
      </c>
      <c r="W373" s="51">
        <f t="shared" si="52"/>
        <v>46.005168926755601</v>
      </c>
      <c r="X373" s="50">
        <f>'Расчет дотаций'!AD375-1</f>
        <v>0.19137072808320932</v>
      </c>
      <c r="Y373" s="50">
        <f>X373*'Расчет дотаций'!AE375</f>
        <v>1.9137072808320932</v>
      </c>
      <c r="Z373" s="51">
        <f t="shared" si="53"/>
        <v>44.653191058208996</v>
      </c>
      <c r="AA373" s="50" t="s">
        <v>439</v>
      </c>
      <c r="AB373" s="50" t="s">
        <v>439</v>
      </c>
      <c r="AC373" s="94" t="s">
        <v>439</v>
      </c>
      <c r="AD373" s="52">
        <f t="shared" si="54"/>
        <v>12.154279951381145</v>
      </c>
    </row>
    <row r="374" spans="1:31" ht="15" customHeight="1">
      <c r="A374" s="59" t="s">
        <v>351</v>
      </c>
      <c r="B374" s="49">
        <f>'Расчет дотаций'!AM376</f>
        <v>227.40000000000009</v>
      </c>
      <c r="C374" s="50">
        <f>'Расчет дотаций'!B376-1</f>
        <v>0</v>
      </c>
      <c r="D374" s="50">
        <f>C374*'Расчет дотаций'!C376</f>
        <v>0</v>
      </c>
      <c r="E374" s="51">
        <f t="shared" si="46"/>
        <v>0</v>
      </c>
      <c r="F374" s="50">
        <f>'Расчет дотаций'!F376-1</f>
        <v>-1.0155937624950151E-2</v>
      </c>
      <c r="G374" s="50">
        <f>F374*'Расчет дотаций'!G376</f>
        <v>-0.10155937624950151</v>
      </c>
      <c r="H374" s="51">
        <f t="shared" si="47"/>
        <v>-1.9001209657436193</v>
      </c>
      <c r="I374" s="50">
        <f>'Расчет дотаций'!J376-1</f>
        <v>0.21974103585657367</v>
      </c>
      <c r="J374" s="50">
        <f>I374*'Расчет дотаций'!K376</f>
        <v>3.2961155378486051</v>
      </c>
      <c r="K374" s="51">
        <f t="shared" si="48"/>
        <v>61.668537857036924</v>
      </c>
      <c r="L374" s="50">
        <f>'Расчет дотаций'!N376-1</f>
        <v>0.30000000000000004</v>
      </c>
      <c r="M374" s="50">
        <f>L374*'Расчет дотаций'!O376</f>
        <v>4.5000000000000009</v>
      </c>
      <c r="N374" s="51">
        <f t="shared" si="49"/>
        <v>84.192564602209814</v>
      </c>
      <c r="O374" s="50">
        <f>'Расчет дотаций'!R376-1</f>
        <v>0.21691428571428562</v>
      </c>
      <c r="P374" s="50">
        <f>O374*'Расчет дотаций'!S376</f>
        <v>1.0845714285714281</v>
      </c>
      <c r="Q374" s="51">
        <f t="shared" si="50"/>
        <v>20.291744459046871</v>
      </c>
      <c r="R374" s="50">
        <f>'Расчет дотаций'!V376-1</f>
        <v>-5.1020408163265252E-2</v>
      </c>
      <c r="S374" s="50">
        <f>R374*'Расчет дотаций'!W376</f>
        <v>-0.51020408163265252</v>
      </c>
      <c r="T374" s="51">
        <f t="shared" si="51"/>
        <v>-9.5456422451484926</v>
      </c>
      <c r="U374" s="50">
        <f>'Расчет дотаций'!Z376-1</f>
        <v>0.19716491620111731</v>
      </c>
      <c r="V374" s="50">
        <f>U374*'Расчет дотаций'!AA376</f>
        <v>1.9716491620111731</v>
      </c>
      <c r="W374" s="51">
        <f t="shared" si="52"/>
        <v>36.888488765670779</v>
      </c>
      <c r="X374" s="50">
        <f>'Расчет дотаций'!AD376-1</f>
        <v>0.19137072808320932</v>
      </c>
      <c r="Y374" s="50">
        <f>X374*'Расчет дотаций'!AE376</f>
        <v>1.9137072808320932</v>
      </c>
      <c r="Z374" s="51">
        <f t="shared" si="53"/>
        <v>35.804427526927832</v>
      </c>
      <c r="AA374" s="50" t="s">
        <v>439</v>
      </c>
      <c r="AB374" s="50" t="s">
        <v>439</v>
      </c>
      <c r="AC374" s="94" t="s">
        <v>439</v>
      </c>
      <c r="AD374" s="52">
        <f t="shared" si="54"/>
        <v>12.154279951381145</v>
      </c>
    </row>
    <row r="375" spans="1:31" ht="15" customHeight="1">
      <c r="A375" s="59" t="s">
        <v>352</v>
      </c>
      <c r="B375" s="49">
        <f>'Расчет дотаций'!AM377</f>
        <v>344.80000000000018</v>
      </c>
      <c r="C375" s="50">
        <f>'Расчет дотаций'!B377-1</f>
        <v>0</v>
      </c>
      <c r="D375" s="50">
        <f>C375*'Расчет дотаций'!C377</f>
        <v>0</v>
      </c>
      <c r="E375" s="51">
        <f t="shared" si="46"/>
        <v>0</v>
      </c>
      <c r="F375" s="50">
        <f>'Расчет дотаций'!F377-1</f>
        <v>-1.0155937624950151E-2</v>
      </c>
      <c r="G375" s="50">
        <f>F375*'Расчет дотаций'!G377</f>
        <v>-0.10155937624950151</v>
      </c>
      <c r="H375" s="51">
        <f t="shared" si="47"/>
        <v>-2.8810981046103783</v>
      </c>
      <c r="I375" s="50">
        <f>'Расчет дотаций'!J377-1</f>
        <v>0.21974103585657367</v>
      </c>
      <c r="J375" s="50">
        <f>I375*'Расчет дотаций'!K377</f>
        <v>3.2961155378486051</v>
      </c>
      <c r="K375" s="51">
        <f t="shared" si="48"/>
        <v>93.506208676808868</v>
      </c>
      <c r="L375" s="50">
        <f>'Расчет дотаций'!N377-1</f>
        <v>0.30000000000000004</v>
      </c>
      <c r="M375" s="50">
        <f>L375*'Расчет дотаций'!O377</f>
        <v>4.5000000000000009</v>
      </c>
      <c r="N375" s="51">
        <f t="shared" si="49"/>
        <v>127.65873471786256</v>
      </c>
      <c r="O375" s="50">
        <f>'Расчет дотаций'!R377-1</f>
        <v>0.21691428571428562</v>
      </c>
      <c r="P375" s="50">
        <f>O375*'Расчет дотаций'!S377</f>
        <v>1.0845714285714281</v>
      </c>
      <c r="Q375" s="51">
        <f t="shared" si="50"/>
        <v>30.767781396127365</v>
      </c>
      <c r="R375" s="50">
        <f>'Расчет дотаций'!V377-1</f>
        <v>-5.1020408163265252E-2</v>
      </c>
      <c r="S375" s="50">
        <f>R375*'Расчет дотаций'!W377</f>
        <v>-0.51020408163265252</v>
      </c>
      <c r="T375" s="51">
        <f t="shared" si="51"/>
        <v>-14.47377944646966</v>
      </c>
      <c r="U375" s="50">
        <f>'Расчет дотаций'!Z377-1</f>
        <v>0.19716491620111731</v>
      </c>
      <c r="V375" s="50">
        <f>U375*'Расчет дотаций'!AA377</f>
        <v>1.9716491620111731</v>
      </c>
      <c r="W375" s="51">
        <f t="shared" si="52"/>
        <v>55.932941628862288</v>
      </c>
      <c r="X375" s="50">
        <f>'Расчет дотаций'!AD377-1</f>
        <v>0.19137072808320932</v>
      </c>
      <c r="Y375" s="50">
        <f>X375*'Расчет дотаций'!AE377</f>
        <v>1.9137072808320932</v>
      </c>
      <c r="Z375" s="51">
        <f t="shared" si="53"/>
        <v>54.289211131419165</v>
      </c>
      <c r="AA375" s="50" t="s">
        <v>439</v>
      </c>
      <c r="AB375" s="50" t="s">
        <v>439</v>
      </c>
      <c r="AC375" s="94" t="s">
        <v>439</v>
      </c>
      <c r="AD375" s="52">
        <f t="shared" si="54"/>
        <v>12.154279951381145</v>
      </c>
    </row>
    <row r="376" spans="1:31" ht="15" customHeight="1">
      <c r="A376" s="59" t="s">
        <v>353</v>
      </c>
      <c r="B376" s="49">
        <f>'Расчет дотаций'!AM378</f>
        <v>262.69999999999982</v>
      </c>
      <c r="C376" s="50">
        <f>'Расчет дотаций'!B378-1</f>
        <v>0</v>
      </c>
      <c r="D376" s="50">
        <f>C376*'Расчет дотаций'!C378</f>
        <v>0</v>
      </c>
      <c r="E376" s="51">
        <f t="shared" si="46"/>
        <v>0</v>
      </c>
      <c r="F376" s="50">
        <f>'Расчет дотаций'!F378-1</f>
        <v>-1.0155937624950151E-2</v>
      </c>
      <c r="G376" s="50">
        <f>F376*'Расчет дотаций'!G378</f>
        <v>-0.10155937624950151</v>
      </c>
      <c r="H376" s="51">
        <f t="shared" si="47"/>
        <v>-2.195082575641373</v>
      </c>
      <c r="I376" s="50">
        <f>'Расчет дотаций'!J378-1</f>
        <v>0.21974103585657367</v>
      </c>
      <c r="J376" s="50">
        <f>I376*'Расчет дотаций'!K378</f>
        <v>3.2961155378486051</v>
      </c>
      <c r="K376" s="51">
        <f t="shared" si="48"/>
        <v>71.24153427899553</v>
      </c>
      <c r="L376" s="50">
        <f>'Расчет дотаций'!N378-1</f>
        <v>0.30000000000000004</v>
      </c>
      <c r="M376" s="50">
        <f>L376*'Расчет дотаций'!O378</f>
        <v>4.5000000000000009</v>
      </c>
      <c r="N376" s="51">
        <f t="shared" si="49"/>
        <v>97.26203483289575</v>
      </c>
      <c r="O376" s="50">
        <f>'Расчет дотаций'!R378-1</f>
        <v>0.21691428571428562</v>
      </c>
      <c r="P376" s="50">
        <f>O376*'Расчет дотаций'!S378</f>
        <v>1.0845714285714281</v>
      </c>
      <c r="Q376" s="51">
        <f t="shared" si="50"/>
        <v>23.441694236550607</v>
      </c>
      <c r="R376" s="50">
        <f>'Расчет дотаций'!V378-1</f>
        <v>-5.1020408163265252E-2</v>
      </c>
      <c r="S376" s="50">
        <f>R376*'Расчет дотаций'!W378</f>
        <v>-0.51020408163265252</v>
      </c>
      <c r="T376" s="51">
        <f t="shared" si="51"/>
        <v>-11.02744159103125</v>
      </c>
      <c r="U376" s="50">
        <f>'Расчет дотаций'!Z378-1</f>
        <v>0.19716491620111731</v>
      </c>
      <c r="V376" s="50">
        <f>U376*'Расчет дотаций'!AA378</f>
        <v>1.9716491620111731</v>
      </c>
      <c r="W376" s="51">
        <f t="shared" si="52"/>
        <v>42.614802105284532</v>
      </c>
      <c r="X376" s="50">
        <f>'Расчет дотаций'!AD378-1</f>
        <v>0.19137072808320932</v>
      </c>
      <c r="Y376" s="50">
        <f>X376*'Расчет дотаций'!AE378</f>
        <v>1.9137072808320932</v>
      </c>
      <c r="Z376" s="51">
        <f t="shared" si="53"/>
        <v>41.362458712946051</v>
      </c>
      <c r="AA376" s="50" t="s">
        <v>439</v>
      </c>
      <c r="AB376" s="50" t="s">
        <v>439</v>
      </c>
      <c r="AC376" s="94" t="s">
        <v>439</v>
      </c>
      <c r="AD376" s="52">
        <f t="shared" si="54"/>
        <v>12.154279951381145</v>
      </c>
    </row>
    <row r="377" spans="1:31" ht="15" customHeight="1">
      <c r="A377" s="59" t="s">
        <v>354</v>
      </c>
      <c r="B377" s="49">
        <f>'Расчет дотаций'!AM379</f>
        <v>253.20000000000005</v>
      </c>
      <c r="C377" s="50">
        <f>'Расчет дотаций'!B379-1</f>
        <v>0</v>
      </c>
      <c r="D377" s="50">
        <f>C377*'Расчет дотаций'!C379</f>
        <v>0</v>
      </c>
      <c r="E377" s="51">
        <f t="shared" ref="E377:E378" si="55">$B377*D377/$AD377</f>
        <v>0</v>
      </c>
      <c r="F377" s="50">
        <f>'Расчет дотаций'!F379-1</f>
        <v>-1.0155937624950151E-2</v>
      </c>
      <c r="G377" s="50">
        <f>F377*'Расчет дотаций'!G379</f>
        <v>-0.10155937624950151</v>
      </c>
      <c r="H377" s="51">
        <f t="shared" ref="H377:H378" si="56">$B377*G377/$AD377</f>
        <v>-2.1157019724111006</v>
      </c>
      <c r="I377" s="50">
        <f>'Расчет дотаций'!J379-1</f>
        <v>0.21974103585657367</v>
      </c>
      <c r="J377" s="50">
        <f>I377*'Расчет дотаций'!K379</f>
        <v>3.2961155378486051</v>
      </c>
      <c r="K377" s="51">
        <f t="shared" ref="K377:K378" si="57">$B377*J377/$AD377</f>
        <v>68.665232125777251</v>
      </c>
      <c r="L377" s="50">
        <f>'Расчет дотаций'!N379-1</f>
        <v>0.30000000000000004</v>
      </c>
      <c r="M377" s="50">
        <f>L377*'Расчет дотаций'!O379</f>
        <v>4.5000000000000009</v>
      </c>
      <c r="N377" s="51">
        <f t="shared" ref="N377:N378" si="58">$B377*M377/$AD377</f>
        <v>93.744755309056799</v>
      </c>
      <c r="O377" s="50">
        <f>'Расчет дотаций'!R379-1</f>
        <v>0.21691428571428562</v>
      </c>
      <c r="P377" s="50">
        <f>O377*'Расчет дотаций'!S379</f>
        <v>1.0845714285714281</v>
      </c>
      <c r="Q377" s="51">
        <f t="shared" ref="Q377:Q378" si="59">$B377*P377/$AD377</f>
        <v>22.593974041471707</v>
      </c>
      <c r="R377" s="50">
        <f>'Расчет дотаций'!V379-1</f>
        <v>-5.1020408163265252E-2</v>
      </c>
      <c r="S377" s="50">
        <f>R377*'Расчет дотаций'!W379</f>
        <v>-0.51020408163265252</v>
      </c>
      <c r="T377" s="51">
        <f t="shared" ref="T377:T378" si="60">$B377*S377/$AD377</f>
        <v>-10.628657064518899</v>
      </c>
      <c r="U377" s="50">
        <f>'Расчет дотаций'!Z379-1</f>
        <v>0.19716491620111731</v>
      </c>
      <c r="V377" s="50">
        <f>U377*'Расчет дотаций'!AA379</f>
        <v>1.9716491620111731</v>
      </c>
      <c r="W377" s="51">
        <f t="shared" ref="W377:W378" si="61">$B377*V377/$AD377</f>
        <v>41.073726277343184</v>
      </c>
      <c r="X377" s="50">
        <f>'Расчет дотаций'!AD379-1</f>
        <v>0.19137072808320932</v>
      </c>
      <c r="Y377" s="50">
        <f>X377*'Расчет дотаций'!AE379</f>
        <v>1.9137072808320932</v>
      </c>
      <c r="Z377" s="51">
        <f t="shared" ref="Z377:Z378" si="62">$B377*Y377/$AD377</f>
        <v>39.866671283281114</v>
      </c>
      <c r="AA377" s="50" t="s">
        <v>439</v>
      </c>
      <c r="AB377" s="50" t="s">
        <v>439</v>
      </c>
      <c r="AC377" s="94" t="s">
        <v>439</v>
      </c>
      <c r="AD377" s="52">
        <f t="shared" ref="AD377" si="63">D377+G377+J377+M377+P377+S377+V377+Y377</f>
        <v>12.154279951381145</v>
      </c>
    </row>
    <row r="378" spans="1:31" ht="15" customHeight="1">
      <c r="A378" s="59" t="s">
        <v>355</v>
      </c>
      <c r="B378" s="49">
        <f>'Расчет дотаций'!AM380</f>
        <v>163.59999999999991</v>
      </c>
      <c r="C378" s="50">
        <f>'Расчет дотаций'!B380-1</f>
        <v>0</v>
      </c>
      <c r="D378" s="50">
        <f>C378*'Расчет дотаций'!C380</f>
        <v>0</v>
      </c>
      <c r="E378" s="51">
        <f t="shared" si="55"/>
        <v>0</v>
      </c>
      <c r="F378" s="50">
        <f>'Расчет дотаций'!F380-1</f>
        <v>-1.0155937624950151E-2</v>
      </c>
      <c r="G378" s="50">
        <f>F378*'Расчет дотаций'!G380</f>
        <v>-0.10155937624950151</v>
      </c>
      <c r="H378" s="51">
        <f t="shared" si="56"/>
        <v>-1.3670175461550387</v>
      </c>
      <c r="I378" s="50">
        <f>'Расчет дотаций'!J380-1</f>
        <v>0.21974103585657367</v>
      </c>
      <c r="J378" s="50">
        <f>I378*'Расчет дотаций'!K380</f>
        <v>3.2961155378486051</v>
      </c>
      <c r="K378" s="51">
        <f t="shared" si="57"/>
        <v>44.366634975423182</v>
      </c>
      <c r="L378" s="50">
        <f>'Расчет дотаций'!N380-1</f>
        <v>0.30000000000000004</v>
      </c>
      <c r="M378" s="50">
        <f>L378*'Расчет дотаций'!O380</f>
        <v>4.5000000000000009</v>
      </c>
      <c r="N378" s="51">
        <f t="shared" si="58"/>
        <v>60.571255800006647</v>
      </c>
      <c r="O378" s="50">
        <f>'Расчет дотаций'!R380-1</f>
        <v>0.21691428571428562</v>
      </c>
      <c r="P378" s="50">
        <f>O378*'Расчет дотаций'!S380</f>
        <v>1.0845714285714281</v>
      </c>
      <c r="Q378" s="51">
        <f t="shared" si="59"/>
        <v>14.598634096306355</v>
      </c>
      <c r="R378" s="50">
        <f>'Расчет дотаций'!V380-1</f>
        <v>-5.1020408163265252E-2</v>
      </c>
      <c r="S378" s="50">
        <f>R378*'Расчет дотаций'!W380</f>
        <v>-0.51020408163265252</v>
      </c>
      <c r="T378" s="51">
        <f t="shared" si="60"/>
        <v>-6.8674893197286364</v>
      </c>
      <c r="U378" s="50">
        <f>'Расчет дотаций'!Z380-1</f>
        <v>0.19716491620111731</v>
      </c>
      <c r="V378" s="50">
        <f>U378*'Расчет дотаций'!AA380</f>
        <v>1.9716491620111731</v>
      </c>
      <c r="W378" s="51">
        <f t="shared" si="61"/>
        <v>26.538947942232774</v>
      </c>
      <c r="X378" s="50">
        <f>'Расчет дотаций'!AD380-1</f>
        <v>0.19137072808320932</v>
      </c>
      <c r="Y378" s="50">
        <f>X378*'Расчет дотаций'!AE380</f>
        <v>1.9137072808320932</v>
      </c>
      <c r="Z378" s="51">
        <f t="shared" si="62"/>
        <v>25.759034051914632</v>
      </c>
      <c r="AA378" s="50" t="s">
        <v>439</v>
      </c>
      <c r="AB378" s="50" t="s">
        <v>439</v>
      </c>
      <c r="AC378" s="94" t="s">
        <v>439</v>
      </c>
      <c r="AD378" s="52">
        <f>D378+G378+J378+M378+P378+S378+V378+Y378</f>
        <v>12.154279951381145</v>
      </c>
    </row>
    <row r="379" spans="1:31" s="62" customFormat="1" ht="15" customHeight="1">
      <c r="A379" s="60" t="s">
        <v>358</v>
      </c>
      <c r="B379" s="61">
        <f>SUM(B6:B378)-B6-B17-B27-B55</f>
        <v>166132.59999999998</v>
      </c>
      <c r="C379" s="61"/>
      <c r="D379" s="61"/>
      <c r="E379" s="61" t="e">
        <f>E6+E17+E27+E55</f>
        <v>#DIV/0!</v>
      </c>
      <c r="F379" s="61"/>
      <c r="G379" s="61"/>
      <c r="H379" s="61">
        <f>H6+H17+H27+H55</f>
        <v>31132.278051537825</v>
      </c>
      <c r="I379" s="61"/>
      <c r="J379" s="61"/>
      <c r="K379" s="61">
        <f>K6+K17+K27+K55</f>
        <v>84707.957733204647</v>
      </c>
      <c r="L379" s="61"/>
      <c r="M379" s="61"/>
      <c r="N379" s="61">
        <f>N6+N17+N27+N55</f>
        <v>75537.770183398301</v>
      </c>
      <c r="O379" s="61"/>
      <c r="P379" s="61"/>
      <c r="Q379" s="61">
        <f>Q6+Q17+Q27+Q55</f>
        <v>-36794.480187190515</v>
      </c>
      <c r="R379" s="61"/>
      <c r="S379" s="61"/>
      <c r="T379" s="61">
        <f>T6+T17+T27+T55</f>
        <v>8825.0997120335287</v>
      </c>
      <c r="U379" s="61"/>
      <c r="V379" s="61"/>
      <c r="W379" s="61">
        <f>W6+W17+W27+W55</f>
        <v>-238.51443969548086</v>
      </c>
      <c r="X379" s="61"/>
      <c r="Y379" s="61"/>
      <c r="Z379" s="61">
        <f>Z6+Z17+Z27+Z55</f>
        <v>2962.4889467116136</v>
      </c>
      <c r="AA379" s="61"/>
      <c r="AB379" s="61"/>
      <c r="AC379" s="61"/>
      <c r="AD379" s="61"/>
      <c r="AE379" s="42"/>
    </row>
  </sheetData>
  <mergeCells count="13">
    <mergeCell ref="AD3:AD4"/>
    <mergeCell ref="A1:AD1"/>
    <mergeCell ref="A3:A4"/>
    <mergeCell ref="B3:B4"/>
    <mergeCell ref="C3:E3"/>
    <mergeCell ref="F3:H3"/>
    <mergeCell ref="I3:K3"/>
    <mergeCell ref="L3:N3"/>
    <mergeCell ref="O3:Q3"/>
    <mergeCell ref="R3:T3"/>
    <mergeCell ref="U3:W3"/>
    <mergeCell ref="X3:Z3"/>
    <mergeCell ref="AA3:AC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5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2020-03-04T08:54:01Z</cp:lastPrinted>
  <dcterms:created xsi:type="dcterms:W3CDTF">2010-02-05T14:48:49Z</dcterms:created>
  <dcterms:modified xsi:type="dcterms:W3CDTF">2020-05-18T07:55:44Z</dcterms:modified>
</cp:coreProperties>
</file>